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1"/>
  </bookViews>
  <sheets>
    <sheet name="Master Roster" sheetId="1" r:id="rId1"/>
    <sheet name="Soldiers" sheetId="2" r:id="rId2"/>
    <sheet name="Alphabetic" sheetId="3" r:id="rId3"/>
    <sheet name="Wk 1 Days" sheetId="4" r:id="rId4"/>
    <sheet name="Wk 1 Nights" sheetId="5" r:id="rId5"/>
    <sheet name="Wk 2 Days" sheetId="6" r:id="rId6"/>
    <sheet name="Wk 2 Nights" sheetId="7" r:id="rId7"/>
    <sheet name="Wk 3 Days" sheetId="8" r:id="rId8"/>
    <sheet name="Wk 3 Nights" sheetId="9" r:id="rId9"/>
    <sheet name="Wk 4 Days" sheetId="10" r:id="rId10"/>
    <sheet name="Wk 4 Nights" sheetId="11" r:id="rId11"/>
  </sheets>
  <definedNames/>
  <calcPr fullCalcOnLoad="1"/>
</workbook>
</file>

<file path=xl/sharedStrings.xml><?xml version="1.0" encoding="utf-8"?>
<sst xmlns="http://schemas.openxmlformats.org/spreadsheetml/2006/main" count="14687" uniqueCount="2200">
  <si>
    <t>Keep Military Staff</t>
  </si>
  <si>
    <t>1-TrackA1</t>
  </si>
  <si>
    <t>Stephanos Prega</t>
  </si>
  <si>
    <t>Week 1</t>
  </si>
  <si>
    <t>Duty 1</t>
  </si>
  <si>
    <t>Duty 2</t>
  </si>
  <si>
    <t>Duty 3</t>
  </si>
  <si>
    <t>Duty 4</t>
  </si>
  <si>
    <t>1-TrackA2</t>
  </si>
  <si>
    <t>Raden Nikolaiev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</si>
  <si>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LE</t>
    </r>
  </si>
  <si>
    <t>LE A</t>
  </si>
  <si>
    <t>LE D</t>
  </si>
  <si>
    <t>LE C</t>
  </si>
  <si>
    <t>LE B</t>
  </si>
  <si>
    <t>1-TrackB1</t>
  </si>
  <si>
    <t>Sagan Staggione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</si>
  <si>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LE Cpl</t>
    </r>
  </si>
  <si>
    <t>Cpl C</t>
  </si>
  <si>
    <t>1-TrackB2</t>
  </si>
  <si>
    <t>Weceslas Tupolev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</si>
  <si>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</t>
    </r>
  </si>
  <si>
    <t>A</t>
  </si>
  <si>
    <t>D</t>
  </si>
  <si>
    <r>
      <t>C &amp; 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Sgt</t>
    </r>
  </si>
  <si>
    <t>B</t>
  </si>
  <si>
    <t>1-TrackC1</t>
  </si>
  <si>
    <t>Tito Klima</t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</si>
  <si>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>/3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>/4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Co</t>
    </r>
  </si>
  <si>
    <t>C</t>
  </si>
  <si>
    <t>1-TrackC2</t>
  </si>
  <si>
    <t>Lewis Kibicki</t>
  </si>
  <si>
    <t>Week 2</t>
  </si>
  <si>
    <t>1-TrackD1</t>
  </si>
  <si>
    <t>Kasimir Janda</t>
  </si>
  <si>
    <t>1-TrackD2</t>
  </si>
  <si>
    <t>Ivan Sedlak</t>
  </si>
  <si>
    <t>1-LtCavA1</t>
  </si>
  <si>
    <t>Primus Plotius</t>
  </si>
  <si>
    <t>D&amp;Cpl E</t>
  </si>
  <si>
    <t>1-LtCavA2</t>
  </si>
  <si>
    <t>Publianus Topol</t>
  </si>
  <si>
    <t>1-LtCavA3</t>
  </si>
  <si>
    <t>Simeon Simonov</t>
  </si>
  <si>
    <t>Week 3</t>
  </si>
  <si>
    <t>1-LtCavB1</t>
  </si>
  <si>
    <t>Appianus Dionysius</t>
  </si>
  <si>
    <t>1-LtCavB2</t>
  </si>
  <si>
    <t>Lucius Dermokaites</t>
  </si>
  <si>
    <t>Cpl E</t>
  </si>
  <si>
    <t>1-LtCavB3</t>
  </si>
  <si>
    <t>Lucianus Marcinius</t>
  </si>
  <si>
    <t>1-LtCavC1</t>
  </si>
  <si>
    <t>Marika Christopheros</t>
  </si>
  <si>
    <t>1-LtCavC2</t>
  </si>
  <si>
    <t>Fufiana Lucianus</t>
  </si>
  <si>
    <t>Week 4</t>
  </si>
  <si>
    <t>1-LtCavC3</t>
  </si>
  <si>
    <t>Marciana Aelius</t>
  </si>
  <si>
    <t>1-LtCavD1</t>
  </si>
  <si>
    <t>Nikolaos Reznik</t>
  </si>
  <si>
    <t>1-LtCavD2</t>
  </si>
  <si>
    <t>Dionysius Arrius</t>
  </si>
  <si>
    <t xml:space="preserve">D </t>
  </si>
  <si>
    <t>1-LtCavD3</t>
  </si>
  <si>
    <t>Gregorius Batatzes</t>
  </si>
  <si>
    <t>1-E-CPL</t>
  </si>
  <si>
    <t>Zandra Dimitrov</t>
  </si>
  <si>
    <t>1-SGT</t>
  </si>
  <si>
    <t>Equitius Lucianius</t>
  </si>
  <si>
    <t>1-MdCav-A1</t>
  </si>
  <si>
    <t>Nona Malik</t>
  </si>
  <si>
    <t>Light Escort – Duty 1 – a weeklong escort to Bergoi and back: 3 light cavalry and a corporal</t>
  </si>
  <si>
    <t>1-MdCav-A2</t>
  </si>
  <si>
    <t>Alexandra Romolov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</si>
  <si>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– Duty 1 – A weeklong patrol into the hills.</t>
    </r>
  </si>
  <si>
    <t>1-MdCav-A3</t>
  </si>
  <si>
    <t>Equitia Didiamo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</si>
  <si>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-  Duty 2 – 2/3 of the time drills in castle surrounds, 1/3 dispatched on weeklong patrols</t>
    </r>
  </si>
  <si>
    <t>1-MdCav-A4</t>
  </si>
  <si>
    <t>Stephanos Marianus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</si>
  <si>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– Duty 3 – Nights, Corporal guards stable during the day.</t>
    </r>
  </si>
  <si>
    <t>1-MdCav-A5</t>
  </si>
  <si>
    <t>Sellus Laskaris</t>
  </si>
  <si>
    <t>1-MdCav-A6</t>
  </si>
  <si>
    <t>Stephan Simonovna</t>
  </si>
  <si>
    <t>Duty 3 is nights</t>
  </si>
  <si>
    <t>1-MdCav-A7</t>
  </si>
  <si>
    <t>Cnut Secundus</t>
  </si>
  <si>
    <t>Duty 4 is leave: 50% of unit allowed away from castle for 1 week.</t>
  </si>
  <si>
    <t>1-MdCav-A8</t>
  </si>
  <si>
    <t>Robin Hahndorf</t>
  </si>
  <si>
    <t>1-MdCav-A9</t>
  </si>
  <si>
    <t>Leo Martinez</t>
  </si>
  <si>
    <t>Trackers duty 1 starts a 2 week tracking mission ending at the end of duty 2.</t>
  </si>
  <si>
    <t>1-A-CPL</t>
  </si>
  <si>
    <t>Livio Borrelio</t>
  </si>
  <si>
    <t>Tracker duty 3 is an On call duty.</t>
  </si>
  <si>
    <t>1-MdCav-B1</t>
  </si>
  <si>
    <t>Francesco Elio</t>
  </si>
  <si>
    <t>Tracker duty 4 is off duty- free to leave at any time.</t>
  </si>
  <si>
    <t>1-MdCav-B2</t>
  </si>
  <si>
    <t>Jorje Grojen</t>
  </si>
  <si>
    <t>1-MdCav-B3</t>
  </si>
  <si>
    <t>Peter Kiliakos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</si>
  <si>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Light escort duty 1 is a rotating roster, changing each day</t>
    </r>
  </si>
  <si>
    <t>1-MdCav-B4</t>
  </si>
  <si>
    <t>Belruska Wasily</t>
  </si>
  <si>
    <t>1-MdCav-B5</t>
  </si>
  <si>
    <t>Vodro Karaiov</t>
  </si>
  <si>
    <t>War</t>
  </si>
  <si>
    <t>3x 16 hours shifts staffed as days at all times</t>
  </si>
  <si>
    <t>1-MdCav-B6</t>
  </si>
  <si>
    <t>Lenko Fyodorovno</t>
  </si>
  <si>
    <t>Days = Duty 1 -&gt;0800 to 2400</t>
  </si>
  <si>
    <t>1-MdCav-B7</t>
  </si>
  <si>
    <t>Timolov Andreyev</t>
  </si>
  <si>
    <t>Afternoons = Duty 2 → 1600 to 0800</t>
  </si>
  <si>
    <t>1-MdCav-B8</t>
  </si>
  <si>
    <t>Tito Jonas</t>
  </si>
  <si>
    <t>Nights = Duty 3 → 2400 -1600</t>
  </si>
  <si>
    <t>1-MdCav-B9</t>
  </si>
  <si>
    <t>Markos Perez</t>
  </si>
  <si>
    <t>1-B-CPL</t>
  </si>
  <si>
    <t>Pytor Zhad</t>
  </si>
  <si>
    <t>1-HvCav-C1</t>
  </si>
  <si>
    <t>Ludo Bohm</t>
  </si>
  <si>
    <t>1-HvCav-C2</t>
  </si>
  <si>
    <t>Hans Kolowitz</t>
  </si>
  <si>
    <t>1-HvCav-C3</t>
  </si>
  <si>
    <t>Friedrich Faber</t>
  </si>
  <si>
    <t>1-HvCav-C4</t>
  </si>
  <si>
    <t>Gavrillo Kasimiro</t>
  </si>
  <si>
    <t>1-HvCav-C5</t>
  </si>
  <si>
    <t>Bilennia Brakov</t>
  </si>
  <si>
    <t>1-HvCav-C6</t>
  </si>
  <si>
    <t>Harrenosi Plod</t>
  </si>
  <si>
    <t>1-C-CPL</t>
  </si>
  <si>
    <t>Tanisha Sagan</t>
  </si>
  <si>
    <t>1-HvCav-D1</t>
  </si>
  <si>
    <t>Ernesto Makai</t>
  </si>
  <si>
    <t>1-HvCav-D2</t>
  </si>
  <si>
    <t>Elias Toto</t>
  </si>
  <si>
    <t>1-HvCav-D3</t>
  </si>
  <si>
    <t>Antides Arrio</t>
  </si>
  <si>
    <t>1-HvCav-D4</t>
  </si>
  <si>
    <t>Boris Popov</t>
  </si>
  <si>
    <t>1-HvCav-D5</t>
  </si>
  <si>
    <t>Milko Holoti</t>
  </si>
  <si>
    <t>1-HvCav-D6</t>
  </si>
  <si>
    <t>Attia Gogol</t>
  </si>
  <si>
    <t>1-D-CPL</t>
  </si>
  <si>
    <t>Xene Terrentias</t>
  </si>
  <si>
    <t>1-LIEU</t>
  </si>
  <si>
    <t>Ateleia Greymouril</t>
  </si>
  <si>
    <t>2-A1</t>
  </si>
  <si>
    <t>Kilin Tertianus</t>
  </si>
  <si>
    <t>2-A2</t>
  </si>
  <si>
    <t>Claudio Panteo</t>
  </si>
  <si>
    <t>2-A3</t>
  </si>
  <si>
    <t>Pietro Trepio</t>
  </si>
  <si>
    <t>2-A4</t>
  </si>
  <si>
    <t>Vladimir Stanislav</t>
  </si>
  <si>
    <t>2-A5</t>
  </si>
  <si>
    <t>Pavel Katyev</t>
  </si>
  <si>
    <t>2-A6</t>
  </si>
  <si>
    <t>Andreas Anatoliyev</t>
  </si>
  <si>
    <t>2-A7</t>
  </si>
  <si>
    <t>Papio Hortensiano</t>
  </si>
  <si>
    <t>2-A8</t>
  </si>
  <si>
    <t>Scipio Carreio</t>
  </si>
  <si>
    <t>2-A9</t>
  </si>
  <si>
    <t>Mario Valunatos</t>
  </si>
  <si>
    <t>2-A10</t>
  </si>
  <si>
    <t>Otio Erinyes</t>
  </si>
  <si>
    <t>2-A11</t>
  </si>
  <si>
    <t>Rotislav Leonta</t>
  </si>
  <si>
    <t>2-A12</t>
  </si>
  <si>
    <t>Petros Vetianas</t>
  </si>
  <si>
    <t>2-A-CPL</t>
  </si>
  <si>
    <t>Matias Zividev</t>
  </si>
  <si>
    <t>2-B1</t>
  </si>
  <si>
    <t>Milan Kale</t>
  </si>
  <si>
    <t>2-B2</t>
  </si>
  <si>
    <t>Zarek Sareo</t>
  </si>
  <si>
    <t>2-B3</t>
  </si>
  <si>
    <t>Stann Gavinius</t>
  </si>
  <si>
    <t>2-B4</t>
  </si>
  <si>
    <t>Kubio Verditus</t>
  </si>
  <si>
    <t>2-B5</t>
  </si>
  <si>
    <t>Bevio Fabius</t>
  </si>
  <si>
    <t>2-B6</t>
  </si>
  <si>
    <t>Angelo Aulannus</t>
  </si>
  <si>
    <t>2-B7</t>
  </si>
  <si>
    <t>Maria Nikdemos</t>
  </si>
  <si>
    <t>2-B8</t>
  </si>
  <si>
    <t>Vivica Orell</t>
  </si>
  <si>
    <t>2-B9</t>
  </si>
  <si>
    <t>Olivia Sirova</t>
  </si>
  <si>
    <t>2-B10</t>
  </si>
  <si>
    <t>Amelia Fabrica</t>
  </si>
  <si>
    <t>2-B11</t>
  </si>
  <si>
    <t>Didiana Arrio</t>
  </si>
  <si>
    <t>2-B12</t>
  </si>
  <si>
    <t>Aquilia Limpidores</t>
  </si>
  <si>
    <t>2-B-CPL</t>
  </si>
  <si>
    <t>Vettia Caeliana</t>
  </si>
  <si>
    <t>2-C1</t>
  </si>
  <si>
    <t>Zachariah Lubnov</t>
  </si>
  <si>
    <t>2-C2</t>
  </si>
  <si>
    <t>Ivan Miraev</t>
  </si>
  <si>
    <t>2-C3</t>
  </si>
  <si>
    <t>Eirei Calpurnio</t>
  </si>
  <si>
    <t>2-C4</t>
  </si>
  <si>
    <t>Oskar Columbus</t>
  </si>
  <si>
    <t>2-C5</t>
  </si>
  <si>
    <t>Lewis Helenov</t>
  </si>
  <si>
    <t>2-C6</t>
  </si>
  <si>
    <t>Miesho Karposi</t>
  </si>
  <si>
    <t>2-C7</t>
  </si>
  <si>
    <t>Martika Hubik</t>
  </si>
  <si>
    <t>2-C8</t>
  </si>
  <si>
    <t>Nadya Arsenyev</t>
  </si>
  <si>
    <t>2-C9</t>
  </si>
  <si>
    <t>Norbanira Filinius</t>
  </si>
  <si>
    <t>2-C10</t>
  </si>
  <si>
    <t>Magia Vasek</t>
  </si>
  <si>
    <t>2-C11</t>
  </si>
  <si>
    <t>Valeska Rybak</t>
  </si>
  <si>
    <t>2-C12</t>
  </si>
  <si>
    <t>Jelena Iuliano</t>
  </si>
  <si>
    <t>2-C-CPL</t>
  </si>
  <si>
    <t>Kaleon Ioanno</t>
  </si>
  <si>
    <t>2-D1</t>
  </si>
  <si>
    <t>Antonisius Kabasila</t>
  </si>
  <si>
    <t>2-D2</t>
  </si>
  <si>
    <t>Fulvicus Florian</t>
  </si>
  <si>
    <t>2-D3</t>
  </si>
  <si>
    <t>Bron Jolarion</t>
  </si>
  <si>
    <t>2-D4</t>
  </si>
  <si>
    <t>Vasiliy Alexeiev</t>
  </si>
  <si>
    <t>2-D5</t>
  </si>
  <si>
    <t>Adriano Torino</t>
  </si>
  <si>
    <t>2-D6</t>
  </si>
  <si>
    <t>Kale Hambil</t>
  </si>
  <si>
    <t>2-D7</t>
  </si>
  <si>
    <t>Pip Lyttle</t>
  </si>
  <si>
    <t>2-D8</t>
  </si>
  <si>
    <t>Hondo Caputa</t>
  </si>
  <si>
    <t>2-D9</t>
  </si>
  <si>
    <t>Florian Justinov</t>
  </si>
  <si>
    <t>2-D10</t>
  </si>
  <si>
    <t>Billio Varta</t>
  </si>
  <si>
    <t>2-D11</t>
  </si>
  <si>
    <t>Porcino Stasio</t>
  </si>
  <si>
    <t>2-D12</t>
  </si>
  <si>
    <t>Sagan Rorik</t>
  </si>
  <si>
    <t>2-D-CPL</t>
  </si>
  <si>
    <t>Ziv Banantonio</t>
  </si>
  <si>
    <t>2-Scribe</t>
  </si>
  <si>
    <t>Undin Popleius</t>
  </si>
  <si>
    <t>2-SGT</t>
  </si>
  <si>
    <t>Lucio Mandragora</t>
  </si>
  <si>
    <t>2-LIEU</t>
  </si>
  <si>
    <t>Piotr Artho</t>
  </si>
  <si>
    <t>3-A1</t>
  </si>
  <si>
    <t>Quinta Iulius</t>
  </si>
  <si>
    <t>3-A2</t>
  </si>
  <si>
    <t>Caia Tarentias</t>
  </si>
  <si>
    <t>3-A3</t>
  </si>
  <si>
    <t>Pompeiana Protius</t>
  </si>
  <si>
    <t>3-A4</t>
  </si>
  <si>
    <t>Teriska Jelen</t>
  </si>
  <si>
    <t>3-A5</t>
  </si>
  <si>
    <t>Flaviana Magothetos</t>
  </si>
  <si>
    <t>3-A6</t>
  </si>
  <si>
    <t>Phillipia Titius</t>
  </si>
  <si>
    <t>3-A7</t>
  </si>
  <si>
    <t>Fabianus Aulianus</t>
  </si>
  <si>
    <t>3-A8</t>
  </si>
  <si>
    <t>Calpurnio Koressas</t>
  </si>
  <si>
    <t>3-A9</t>
  </si>
  <si>
    <t>Servius Markos</t>
  </si>
  <si>
    <t>3-A10</t>
  </si>
  <si>
    <t>Dimka Apokaulias</t>
  </si>
  <si>
    <t>3-A11</t>
  </si>
  <si>
    <t>Terrentias Romanos</t>
  </si>
  <si>
    <t>3-A12</t>
  </si>
  <si>
    <t>Dimka Sirosky</t>
  </si>
  <si>
    <t>3-A-CPL</t>
  </si>
  <si>
    <t>Stasio Shuskin</t>
  </si>
  <si>
    <t>3-B1</t>
  </si>
  <si>
    <t>Ionnikas Atrapes</t>
  </si>
  <si>
    <t>3-B2</t>
  </si>
  <si>
    <t>Aeuleanus Cornelius</t>
  </si>
  <si>
    <t>3-B3</t>
  </si>
  <si>
    <t>Tertianus Sulpelius</t>
  </si>
  <si>
    <t>3-B4</t>
  </si>
  <si>
    <t>Tiberius Milanovik</t>
  </si>
  <si>
    <t>3-B5</t>
  </si>
  <si>
    <t>Aurelio Stephanoi</t>
  </si>
  <si>
    <t>3-B6</t>
  </si>
  <si>
    <t>Fabro Kalamanos</t>
  </si>
  <si>
    <t>3-B7</t>
  </si>
  <si>
    <t>Spurio Zwornik</t>
  </si>
  <si>
    <t>3-B8</t>
  </si>
  <si>
    <t>Lucianus Halavakous</t>
  </si>
  <si>
    <t>3-B9</t>
  </si>
  <si>
    <t>Quintus Dokeianos</t>
  </si>
  <si>
    <t>3-B10</t>
  </si>
  <si>
    <t>Gennaius Gregorius</t>
  </si>
  <si>
    <t>3-B11</t>
  </si>
  <si>
    <t>Sextinius Petracles</t>
  </si>
  <si>
    <t>3-B12</t>
  </si>
  <si>
    <t>Vladimir Dubnov</t>
  </si>
  <si>
    <t>3-B-CPL</t>
  </si>
  <si>
    <t>Arron Rubic</t>
  </si>
  <si>
    <t>3-C1</t>
  </si>
  <si>
    <t>Iuliana Veritanus</t>
  </si>
  <si>
    <t>3-C2</t>
  </si>
  <si>
    <t>Aquilia Vranas</t>
  </si>
  <si>
    <t>3-C3</t>
  </si>
  <si>
    <t>Nads Ivanov</t>
  </si>
  <si>
    <t>3-C4</t>
  </si>
  <si>
    <t>Nadine Retaria</t>
  </si>
  <si>
    <t>3-C5</t>
  </si>
  <si>
    <t>Marya Antonisius</t>
  </si>
  <si>
    <t>3-C6</t>
  </si>
  <si>
    <t>Miesha Didius</t>
  </si>
  <si>
    <t>3-C7</t>
  </si>
  <si>
    <t>Aelius Arapes</t>
  </si>
  <si>
    <t>3-C8</t>
  </si>
  <si>
    <t>Basil Herrenius</t>
  </si>
  <si>
    <t>3-C9</t>
  </si>
  <si>
    <t>Doreinius Sarentenos</t>
  </si>
  <si>
    <t>3-C10</t>
  </si>
  <si>
    <t>Gavinius Dalessenos</t>
  </si>
  <si>
    <t>3-C11</t>
  </si>
  <si>
    <t>Plotio Vaserris</t>
  </si>
  <si>
    <t>3-C12</t>
  </si>
  <si>
    <t>Andrik Nikola</t>
  </si>
  <si>
    <t>3-C-CPL</t>
  </si>
  <si>
    <t>Ankia Capek</t>
  </si>
  <si>
    <t>3-D1</t>
  </si>
  <si>
    <t>Celino Malikov</t>
  </si>
  <si>
    <t>3-D2</t>
  </si>
  <si>
    <t>Slovo Primio</t>
  </si>
  <si>
    <t>3-D3</t>
  </si>
  <si>
    <t>Vitaliy Voronov</t>
  </si>
  <si>
    <t>3-D4</t>
  </si>
  <si>
    <t>Papinius Theodori</t>
  </si>
  <si>
    <t>3-D5</t>
  </si>
  <si>
    <t>Didius Ionnesi</t>
  </si>
  <si>
    <t>3-D6</t>
  </si>
  <si>
    <t>Herbio Marcius</t>
  </si>
  <si>
    <t>3-D7</t>
  </si>
  <si>
    <t>Hortensio Leonidas</t>
  </si>
  <si>
    <t>3-D8</t>
  </si>
  <si>
    <t>Iulio Furio</t>
  </si>
  <si>
    <t>3-D9</t>
  </si>
  <si>
    <t>Remo Conrad</t>
  </si>
  <si>
    <t>3-D10</t>
  </si>
  <si>
    <t>Ben Dimka</t>
  </si>
  <si>
    <t>3-D11</t>
  </si>
  <si>
    <t>Leonid Kovac</t>
  </si>
  <si>
    <t>3-D12</t>
  </si>
  <si>
    <t>Eugenio Caiua</t>
  </si>
  <si>
    <t>3-D-CPL</t>
  </si>
  <si>
    <t>Milka Jandalov</t>
  </si>
  <si>
    <t>3-SCR-1</t>
  </si>
  <si>
    <t>Alex Titianus</t>
  </si>
  <si>
    <t>3-SGT</t>
  </si>
  <si>
    <t>Marius Fulcrathonius</t>
  </si>
  <si>
    <t>3-LIEU</t>
  </si>
  <si>
    <t>Fabius Osculantius</t>
  </si>
  <si>
    <t>4-A1</t>
  </si>
  <si>
    <t>Casimir Papinius</t>
  </si>
  <si>
    <t>4-A2</t>
  </si>
  <si>
    <t>Vivinius Carsinius</t>
  </si>
  <si>
    <t>4-A3</t>
  </si>
  <si>
    <t>Anton Charkasskey</t>
  </si>
  <si>
    <t>4-A4</t>
  </si>
  <si>
    <t>Anton Autistanus</t>
  </si>
  <si>
    <t>4-A5</t>
  </si>
  <si>
    <t>Ony Antonov</t>
  </si>
  <si>
    <t>4-A6</t>
  </si>
  <si>
    <t>Antonius Valerius</t>
  </si>
  <si>
    <t>4-A7</t>
  </si>
  <si>
    <t>Cornelius Publinius</t>
  </si>
  <si>
    <t>4-A8</t>
  </si>
  <si>
    <t>Arrius Issakios</t>
  </si>
  <si>
    <t>4-A9</t>
  </si>
  <si>
    <t>Maelius Petraliphas</t>
  </si>
  <si>
    <t>4-A10</t>
  </si>
  <si>
    <t>Dinoysios Euquitias</t>
  </si>
  <si>
    <t>4-A11</t>
  </si>
  <si>
    <t>Fulvius Appianius</t>
  </si>
  <si>
    <t>4-A12</t>
  </si>
  <si>
    <t>Appuleius Nikolaos</t>
  </si>
  <si>
    <t>4-A-CPL</t>
  </si>
  <si>
    <t>Iuliunius Petros</t>
  </si>
  <si>
    <t>4-B1</t>
  </si>
  <si>
    <t>Amaria Annius</t>
  </si>
  <si>
    <t>4-B2</t>
  </si>
  <si>
    <t>Nikola Malik</t>
  </si>
  <si>
    <t>4-B3</t>
  </si>
  <si>
    <t>Pompeiiana Varda</t>
  </si>
  <si>
    <t>4-B4</t>
  </si>
  <si>
    <t>Caelecina Baskaris</t>
  </si>
  <si>
    <t>4-B5</t>
  </si>
  <si>
    <t>Hedy Ryba</t>
  </si>
  <si>
    <t>4-B6</t>
  </si>
  <si>
    <t>Danika Teodoric</t>
  </si>
  <si>
    <t>4-B7</t>
  </si>
  <si>
    <t>Miri Korsakov</t>
  </si>
  <si>
    <t>4-B8</t>
  </si>
  <si>
    <t>Appeleia Boumbalis</t>
  </si>
  <si>
    <t>4-B9</t>
  </si>
  <si>
    <t>Siccina Apoukakos</t>
  </si>
  <si>
    <t>4-B10</t>
  </si>
  <si>
    <t>Boris Golovin</t>
  </si>
  <si>
    <t>4-B11</t>
  </si>
  <si>
    <t>Anton Cczerny</t>
  </si>
  <si>
    <t>4-B12</t>
  </si>
  <si>
    <t>Andrik Dvorkin</t>
  </si>
  <si>
    <t>4-B-CPL</t>
  </si>
  <si>
    <t>Valerira Lucianus</t>
  </si>
  <si>
    <t>4-C1</t>
  </si>
  <si>
    <t>Aulanus Decididus</t>
  </si>
  <si>
    <t>4-C2</t>
  </si>
  <si>
    <t>Cornelus Simoneyev</t>
  </si>
  <si>
    <t>4-C3</t>
  </si>
  <si>
    <t>Arrianus Borysko</t>
  </si>
  <si>
    <t>4-C4</t>
  </si>
  <si>
    <t>Maelius Dermokaietes</t>
  </si>
  <si>
    <t>4-C5</t>
  </si>
  <si>
    <t>Comitus Sulpicius</t>
  </si>
  <si>
    <t>4-C6</t>
  </si>
  <si>
    <t>Lacko Vanda</t>
  </si>
  <si>
    <t>4-C7</t>
  </si>
  <si>
    <t>Volodya Kozlov</t>
  </si>
  <si>
    <t>4-C8</t>
  </si>
  <si>
    <t>Leonidas Aeruliannos</t>
  </si>
  <si>
    <t>4-C9</t>
  </si>
  <si>
    <t>Publius Pompeiius</t>
  </si>
  <si>
    <t>4-C10</t>
  </si>
  <si>
    <t>Primia Fufinius</t>
  </si>
  <si>
    <t>4-C11</t>
  </si>
  <si>
    <t>Anika Arsiniyev</t>
  </si>
  <si>
    <t>4-C12</t>
  </si>
  <si>
    <t>Oppa Kabalasias</t>
  </si>
  <si>
    <t>4-C-CPL</t>
  </si>
  <si>
    <t>Laqbenius Kalothetos</t>
  </si>
  <si>
    <t>4-D1</t>
  </si>
  <si>
    <t>Aulanus Iulinius</t>
  </si>
  <si>
    <t>4-D2</t>
  </si>
  <si>
    <t>Sextus Servilus</t>
  </si>
  <si>
    <t>4-D3</t>
  </si>
  <si>
    <t>Boris Wasily</t>
  </si>
  <si>
    <t>4-D4</t>
  </si>
  <si>
    <t>Marcus Gaius</t>
  </si>
  <si>
    <t>4-D5</t>
  </si>
  <si>
    <t>Sextimus Lucianus</t>
  </si>
  <si>
    <t>4-D6</t>
  </si>
  <si>
    <t>Spurius Marcus</t>
  </si>
  <si>
    <t>4-D7</t>
  </si>
  <si>
    <t>Aemilianus Furius</t>
  </si>
  <si>
    <t>4-D8</t>
  </si>
  <si>
    <t>Rostilav Fyodorov</t>
  </si>
  <si>
    <t>4-D9</t>
  </si>
  <si>
    <t>Ivan Slovak</t>
  </si>
  <si>
    <t>4-D10</t>
  </si>
  <si>
    <t>Nikolas Dvorkin</t>
  </si>
  <si>
    <t>4-D11</t>
  </si>
  <si>
    <t>Secundus Petralihas</t>
  </si>
  <si>
    <t>4-D12</t>
  </si>
  <si>
    <t>Livinius Plotas</t>
  </si>
  <si>
    <t>4-D-CPL</t>
  </si>
  <si>
    <t>Livius Batatzes</t>
  </si>
  <si>
    <t>4-SCR-1</t>
  </si>
  <si>
    <t>Slava Milanovic</t>
  </si>
  <si>
    <t>4-SCR-2</t>
  </si>
  <si>
    <t>Stas Karpor</t>
  </si>
  <si>
    <t>4-SGT</t>
  </si>
  <si>
    <t>Phillipa Kerendas</t>
  </si>
  <si>
    <t>4-LIEU</t>
  </si>
  <si>
    <t>Sergei Malenkov</t>
  </si>
  <si>
    <t>Chancellor</t>
  </si>
  <si>
    <t>Polibius Iphanikarius</t>
  </si>
  <si>
    <t>Captain</t>
  </si>
  <si>
    <t>Karl-Heinrich Wolf</t>
  </si>
  <si>
    <t>Keep House Staff</t>
  </si>
  <si>
    <t>Keep Cook</t>
  </si>
  <si>
    <t>Kobe Van Hoorn</t>
  </si>
  <si>
    <t>Cook's Wife</t>
  </si>
  <si>
    <t>Marta Hallfellow</t>
  </si>
  <si>
    <t>Cook's Child</t>
  </si>
  <si>
    <t>Kelis Van Hoorn</t>
  </si>
  <si>
    <t>Asst Chef</t>
  </si>
  <si>
    <t>Prega Reznik</t>
  </si>
  <si>
    <t>Fania Novikor</t>
  </si>
  <si>
    <t>Lek Fulthia</t>
  </si>
  <si>
    <t>Romanus Babowitz</t>
  </si>
  <si>
    <t>Servant</t>
  </si>
  <si>
    <t>Slava Ryba</t>
  </si>
  <si>
    <t>Pytor Wasily</t>
  </si>
  <si>
    <t>Anastasia Reznik</t>
  </si>
  <si>
    <t>Housekeep</t>
  </si>
  <si>
    <t>Vassiliy Delen</t>
  </si>
  <si>
    <t>Sagan Klima</t>
  </si>
  <si>
    <t>Radilu Kyban</t>
  </si>
  <si>
    <t>Courier</t>
  </si>
  <si>
    <t>Aelius Annius</t>
  </si>
  <si>
    <t>Mago Borysko</t>
  </si>
  <si>
    <t>Inner Bailey Staff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</si>
  <si>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 Cook</t>
    </r>
  </si>
  <si>
    <t>Anton Vavilov</t>
  </si>
  <si>
    <t>Stable Master</t>
  </si>
  <si>
    <t>Furius Brutus</t>
  </si>
  <si>
    <t>Stable Hand</t>
  </si>
  <si>
    <t>Arek Banda</t>
  </si>
  <si>
    <t>Ziv Dubnow</t>
  </si>
  <si>
    <t>Farrier</t>
  </si>
  <si>
    <t>Jamilya al Tameronikas</t>
  </si>
  <si>
    <t>UNIT 4th Div, 1st Batt,</t>
  </si>
  <si>
    <t>Designation</t>
  </si>
  <si>
    <t>Name</t>
  </si>
  <si>
    <t>Nickname</t>
  </si>
  <si>
    <t>Billet</t>
  </si>
  <si>
    <t>Sex</t>
  </si>
  <si>
    <t>Race</t>
  </si>
  <si>
    <t>Age</t>
  </si>
  <si>
    <t>Class</t>
  </si>
  <si>
    <t>Level</t>
  </si>
  <si>
    <t>Str</t>
  </si>
  <si>
    <t>Int</t>
  </si>
  <si>
    <t>Wis</t>
  </si>
  <si>
    <t>Dex</t>
  </si>
  <si>
    <t>Con</t>
  </si>
  <si>
    <t>Cha</t>
  </si>
  <si>
    <t>+to hit</t>
  </si>
  <si>
    <t>+ dmg</t>
  </si>
  <si>
    <t>AC impr</t>
  </si>
  <si>
    <t>+hp/die</t>
  </si>
  <si>
    <t>Miss Adj</t>
  </si>
  <si>
    <t>Weapon</t>
  </si>
  <si>
    <t>Missile Weapon</t>
  </si>
  <si>
    <t>Armour</t>
  </si>
  <si>
    <t>Base AC</t>
  </si>
  <si>
    <t>AC</t>
  </si>
  <si>
    <t>HP</t>
  </si>
  <si>
    <t>H2H Thac0</t>
  </si>
  <si>
    <t>Damage</t>
  </si>
  <si>
    <t>Miss THAC0</t>
  </si>
  <si>
    <t>Miss Dmg</t>
  </si>
  <si>
    <t>Treasure</t>
  </si>
  <si>
    <t>Notes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</si>
  <si>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Co, Trackers</t>
    </r>
  </si>
  <si>
    <t>New Guy</t>
  </si>
  <si>
    <t>19ii</t>
  </si>
  <si>
    <t>M</t>
  </si>
  <si>
    <t>H</t>
  </si>
  <si>
    <t>Fighter</t>
  </si>
  <si>
    <t>H/Axe</t>
  </si>
  <si>
    <t>Light Crossbow</t>
  </si>
  <si>
    <t>Leather+Shield</t>
  </si>
  <si>
    <t>1d4</t>
  </si>
  <si>
    <t>Arrived 18 months ago, infectious sense of humour</t>
  </si>
  <si>
    <t>1st Co, Trackers</t>
  </si>
  <si>
    <t>No-Toes</t>
  </si>
  <si>
    <t>Trapped by avalanche. Returned with frostbite</t>
  </si>
  <si>
    <t>Saggy</t>
  </si>
  <si>
    <t>Focussed, serious. Rumoured to be a virgin.</t>
  </si>
  <si>
    <t>The Wolf</t>
  </si>
  <si>
    <t>Ranger</t>
  </si>
  <si>
    <t>The most respected tracker.</t>
  </si>
  <si>
    <t>Little Tito</t>
  </si>
  <si>
    <t>5'3”. Lived in remote Altan Tepes all his life.</t>
  </si>
  <si>
    <t>Fat Lou</t>
  </si>
  <si>
    <t>S/Sword</t>
  </si>
  <si>
    <t>Sedentary, slovenly and obese.</t>
  </si>
  <si>
    <t>Professor</t>
  </si>
  <si>
    <t>Thief</t>
  </si>
  <si>
    <t>Short bow</t>
  </si>
  <si>
    <t>Leather</t>
  </si>
  <si>
    <t xml:space="preserve">1d6 </t>
  </si>
  <si>
    <t>Very systematic, knowledge of plants &amp; beasts</t>
  </si>
  <si>
    <t>Hawk-eye Ivan</t>
  </si>
  <si>
    <t>1/2E</t>
  </si>
  <si>
    <t>Fig/Thief</t>
  </si>
  <si>
    <t>Hides his half elven heritage. Keen vision.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</si>
  <si>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Co, Light Cav</t>
    </r>
  </si>
  <si>
    <t>12i</t>
  </si>
  <si>
    <t>L/Sword</t>
  </si>
  <si>
    <t>Chain+Shield</t>
  </si>
  <si>
    <t>Occasionally cheats at cards</t>
  </si>
  <si>
    <t>Devout, Worships COK</t>
  </si>
  <si>
    <t>Sim</t>
  </si>
  <si>
    <t>Light sleeper</t>
  </si>
  <si>
    <t>Sou'Wester</t>
  </si>
  <si>
    <t>Known for odorous flatus</t>
  </si>
  <si>
    <t>Clot</t>
  </si>
  <si>
    <t>Slow witted, Slow reactions. Only speaks thyatian.</t>
  </si>
  <si>
    <t>Excellent horseman</t>
  </si>
  <si>
    <t>12ii</t>
  </si>
  <si>
    <t>F</t>
  </si>
  <si>
    <t>Hauberd</t>
  </si>
  <si>
    <t>Dagger</t>
  </si>
  <si>
    <t>Attractive new recruit, turning heads.</t>
  </si>
  <si>
    <t>Foof</t>
  </si>
  <si>
    <t>Youngest sister to Orell the Smith from 8, Aunt to Valeriria and Sextimus</t>
  </si>
  <si>
    <t>Recent migrant from Karendas</t>
  </si>
  <si>
    <t>Son of Baron Halaran's Tutor</t>
  </si>
  <si>
    <t>Dion</t>
  </si>
  <si>
    <t>Drinks heavily</t>
  </si>
  <si>
    <t>Fascinated by gnomish contraptions. Bother to Corporal Batatzes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</si>
  <si>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Co, Corporal E</t>
    </r>
  </si>
  <si>
    <t>12iii</t>
  </si>
  <si>
    <t>Dagger+1</t>
  </si>
  <si>
    <t>1d4+1</t>
  </si>
  <si>
    <t>Hard worker, never had a love affair.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</si>
  <si>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Co, 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>-In-Command</t>
    </r>
  </si>
  <si>
    <t>12g</t>
  </si>
  <si>
    <t>L/Sword+1</t>
  </si>
  <si>
    <t>1d8+1</t>
  </si>
  <si>
    <t xml:space="preserve">Cautious planner. Ambitious, pragmatic career soldier. 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</si>
  <si>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Co, Medium Cav A</t>
    </r>
  </si>
  <si>
    <t>24i</t>
  </si>
  <si>
    <t>Reknowned for “sixth sense”- foiled 3 ambushes. Cousin to Nik</t>
  </si>
  <si>
    <t>Lexie</t>
  </si>
  <si>
    <t>Quick learner, diligent soldier.</t>
  </si>
  <si>
    <t>Didi</t>
  </si>
  <si>
    <t xml:space="preserve">Obnoxious person: sour competetive and misanthropic. </t>
  </si>
  <si>
    <t>Quiet literal thinker</t>
  </si>
  <si>
    <t>Saddlebags</t>
  </si>
  <si>
    <t xml:space="preserve">Looks much older than he is. </t>
  </si>
  <si>
    <t>Early stages of a wasting illness.</t>
  </si>
  <si>
    <t>Crona Cnut</t>
  </si>
  <si>
    <t>Miserly. Counts his coppers.</t>
  </si>
  <si>
    <t>Wants to own a horse stud</t>
  </si>
  <si>
    <t>Became a soldier for the glory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</si>
  <si>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Co, Corporal A</t>
    </r>
  </si>
  <si>
    <t>Emperor Livio</t>
  </si>
  <si>
    <t>19iii</t>
  </si>
  <si>
    <t>Strict, haughty, concrete thinker from old thyatian family.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</si>
  <si>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Co, Medium Cav B</t>
    </r>
  </si>
  <si>
    <t>Frank</t>
  </si>
  <si>
    <t>Open and honest soldier.</t>
  </si>
  <si>
    <t>Takes good care of his weapons</t>
  </si>
  <si>
    <t>Always wanted to be a wizard- joined the army instead</t>
  </si>
  <si>
    <t>Mis-reads other's cues. Fairly suspicious. Older sister of Boris</t>
  </si>
  <si>
    <t>Angry</t>
  </si>
  <si>
    <t>Broke some dishes accidentally- never lived it down</t>
  </si>
  <si>
    <t>Lasso Lenko</t>
  </si>
  <si>
    <t>Practises rope craft in his spare time</t>
  </si>
  <si>
    <t>Fancies a local farmer's daughter</t>
  </si>
  <si>
    <t>A flair cooking</t>
  </si>
  <si>
    <t>Moonlight Markos</t>
  </si>
  <si>
    <t>Once locked out of the barracks whilst urinating nude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</si>
  <si>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Co, Corporal B</t>
    </r>
  </si>
  <si>
    <t>Ugly Pete</t>
  </si>
  <si>
    <t>Plate+Shield</t>
  </si>
  <si>
    <t>A very unattractive man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</si>
  <si>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Co, Heavy Cav B</t>
    </r>
  </si>
  <si>
    <t>Buttons</t>
  </si>
  <si>
    <t>Very proud of his Armour</t>
  </si>
  <si>
    <t>Uses the store room to make salami</t>
  </si>
  <si>
    <t>Typical hattian prejudices but a dedicated cavalryman</t>
  </si>
  <si>
    <t>Fanatical about fitness</t>
  </si>
  <si>
    <t>The Fists</t>
  </si>
  <si>
    <t>Always starting fist fights</t>
  </si>
  <si>
    <t>Can barely lift himself onto his hosre when in armour</t>
  </si>
  <si>
    <t>Friendly and everyone seems to try to please her.</t>
  </si>
  <si>
    <t>Black Ernie</t>
  </si>
  <si>
    <t>Very witty and laconic.</t>
  </si>
  <si>
    <t>Barely speaks.</t>
  </si>
  <si>
    <t>On his last warning of insubordination Married to Didiana</t>
  </si>
  <si>
    <t>Boring Boris</t>
  </si>
  <si>
    <t>Talks about his wife and children (engagingly)</t>
  </si>
  <si>
    <t>Enjoys dancing</t>
  </si>
  <si>
    <t>His wife died in childbirth. Now a career Soldier</t>
  </si>
  <si>
    <t>Less a leader than a good example of competance</t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</si>
  <si>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>-In-Command</t>
    </r>
  </si>
  <si>
    <t>26a</t>
  </si>
  <si>
    <t>E</t>
  </si>
  <si>
    <t>Platemail +1</t>
  </si>
  <si>
    <t>Occasionally adventures with “Ladies for hire”</t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</si>
  <si>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Co, Squad A </t>
    </r>
  </si>
  <si>
    <t>23ii</t>
  </si>
  <si>
    <t>Chain</t>
  </si>
  <si>
    <t>Known to juggle daggers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</si>
  <si>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Squad A </t>
    </r>
  </si>
  <si>
    <t>Jealous of his superiors and praise of his colleagues</t>
  </si>
  <si>
    <t>Tears</t>
  </si>
  <si>
    <t>Has a tear duct defect causing his left eye to weep.</t>
  </si>
  <si>
    <t>Maestro</t>
  </si>
  <si>
    <t>Makes his money disappear</t>
  </si>
  <si>
    <t>18/28</t>
  </si>
  <si>
    <t>Worked as a logger prior to being a soldier</t>
  </si>
  <si>
    <t>Unpleasant man who looks even worse. Likes dogs.</t>
  </si>
  <si>
    <t>Papi</t>
  </si>
  <si>
    <t>Enjoys fishing on his time off</t>
  </si>
  <si>
    <t>Sunny</t>
  </si>
  <si>
    <t>Positive disposition. Popular soldier</t>
  </si>
  <si>
    <t>Repairs leatherwork for men in his barracks</t>
  </si>
  <si>
    <t>Longbow</t>
  </si>
  <si>
    <t xml:space="preserve">Son of a cabaret singer. </t>
  </si>
  <si>
    <t>Barrels</t>
  </si>
  <si>
    <t>Reknowned as the party animal of the company</t>
  </si>
  <si>
    <t>Rocky</t>
  </si>
  <si>
    <t>Previously a thug for a street gang in the Nest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</si>
  <si>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Corporal A</t>
    </r>
  </si>
  <si>
    <t>Horse</t>
  </si>
  <si>
    <t>23iii</t>
  </si>
  <si>
    <t>Reputed to be good in bed. Has Buck teeth.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</si>
  <si>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Squad B </t>
    </r>
  </si>
  <si>
    <t>22i</t>
  </si>
  <si>
    <t>Is interested in the gentlemen</t>
  </si>
  <si>
    <t>Extra finger on his Left hand</t>
  </si>
  <si>
    <t>1d6+2</t>
  </si>
  <si>
    <t>Expert in bow. Fletches his own arrows.</t>
  </si>
  <si>
    <t>Sandbags</t>
  </si>
  <si>
    <t>Thick of frame. A place to hide behind when arrows fall</t>
  </si>
  <si>
    <t>Fabulous</t>
  </si>
  <si>
    <t>A fan of puns and word games. A little annoying.</t>
  </si>
  <si>
    <t>Very afraid of dragons</t>
  </si>
  <si>
    <t>Teapot</t>
  </si>
  <si>
    <t>Always seems to be telling someone off.</t>
  </si>
  <si>
    <t>Has turned down 3 proposals for her career</t>
  </si>
  <si>
    <t>Believes apples are a superfood and eats one daily.</t>
  </si>
  <si>
    <t>Mum</t>
  </si>
  <si>
    <t>Considerate of others. A Nurturing disposition.</t>
  </si>
  <si>
    <t>Loves to walk the castle walls and view the countryside. Married to Antides</t>
  </si>
  <si>
    <t>Left Thyatis to join the Karameikan military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</si>
  <si>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Corporal B</t>
    </r>
  </si>
  <si>
    <t>Baby</t>
  </si>
  <si>
    <t>22ii</t>
  </si>
  <si>
    <t xml:space="preserve">Usually serious. Flirts with wealthy men  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</si>
  <si>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Squad C </t>
    </r>
  </si>
  <si>
    <t>24iii</t>
  </si>
  <si>
    <t>Plate</t>
  </si>
  <si>
    <t>Spends his time researching seige engines</t>
  </si>
  <si>
    <t>Bacon</t>
  </si>
  <si>
    <t>Just loves to eat bacon!</t>
  </si>
  <si>
    <t>Ray</t>
  </si>
  <si>
    <t>Doesn't catch on to sarcasm</t>
  </si>
  <si>
    <t>The ork</t>
  </si>
  <si>
    <t>Makes a lot of noise when he eats and sleeps</t>
  </si>
  <si>
    <t>Sleepy</t>
  </si>
  <si>
    <t>Always the last one to wake, falls a sleep on night shift</t>
  </si>
  <si>
    <t>COT devotee. Sees humanoids as his sworn enemies.</t>
  </si>
  <si>
    <t>Not bright, very pretty. Under the protection of “Teapot”</t>
  </si>
  <si>
    <t>Quite a bland individual.</t>
  </si>
  <si>
    <t>Oakheart</t>
  </si>
  <si>
    <t>Brave and strong. Excellent reputation.</t>
  </si>
  <si>
    <t>Buns</t>
  </si>
  <si>
    <t xml:space="preserve">Flirty with the boys. Holds her liquor well. </t>
  </si>
  <si>
    <t>Enthusiastic gambler and card sharp.</t>
  </si>
  <si>
    <t>Juju</t>
  </si>
  <si>
    <t>Daughter of a Thyatian noble family. Fan of Duke Stephan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</si>
  <si>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Corporal C</t>
    </r>
  </si>
  <si>
    <t>24ii</t>
  </si>
  <si>
    <t>Frustrated by his slow progress in the military.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</si>
  <si>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Squad D </t>
    </r>
  </si>
  <si>
    <t>Salty</t>
  </si>
  <si>
    <t xml:space="preserve">A slave of the Ostlanders as a child. Learned to sail. </t>
  </si>
  <si>
    <t>Mr Dreadful</t>
  </si>
  <si>
    <t xml:space="preserve">Has two girlfriends but he feels very guilty about it. </t>
  </si>
  <si>
    <t>Plays the flute.  Writes songs.</t>
  </si>
  <si>
    <t>Has a small plot for vegetables in the inner bailey.</t>
  </si>
  <si>
    <t>Pyromaniac</t>
  </si>
  <si>
    <t>Is actually a pyromaniac. Highly dangerous.</t>
  </si>
  <si>
    <t>Curly</t>
  </si>
  <si>
    <t>Has a head of black, very curly, hair</t>
  </si>
  <si>
    <t>Likes to climb the crevasses around the keep.</t>
  </si>
  <si>
    <t>Just a very cool dude. Impressively friendly and relaxed.</t>
  </si>
  <si>
    <t>Pepper</t>
  </si>
  <si>
    <t>Hangs around with Salty</t>
  </si>
  <si>
    <t>Amateur sketch artist.</t>
  </si>
  <si>
    <t>Uncomfortably pushy. Doesn't listen to people.</t>
  </si>
  <si>
    <t>Anvil</t>
  </si>
  <si>
    <t>Overweight and always falling on things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</si>
  <si>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Co, Corporal D</t>
    </r>
  </si>
  <si>
    <t>18/29</t>
  </si>
  <si>
    <t xml:space="preserve">Strongest man at the Keep. Popular. 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</si>
  <si>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Co, Scribe</t>
    </r>
  </si>
  <si>
    <t>23iv</t>
  </si>
  <si>
    <t>Nil</t>
  </si>
  <si>
    <t>A venal man.</t>
  </si>
  <si>
    <r>
      <t>2nd</t>
    </r>
    <r>
      <rPr>
        <sz val="10"/>
        <color indexed="63"/>
        <rFont val="Arial"/>
        <family val="2"/>
      </rPr>
      <t xml:space="preserve"> Co, 2nd-In-command</t>
    </r>
  </si>
  <si>
    <t>Spy for the the Duchess Olivia.</t>
  </si>
  <si>
    <r>
      <t>2nd</t>
    </r>
    <r>
      <rPr>
        <sz val="10"/>
        <color indexed="63"/>
        <rFont val="Arial"/>
        <family val="2"/>
      </rPr>
      <t xml:space="preserve"> Co, Commander</t>
    </r>
  </si>
  <si>
    <t>Lazy Pete</t>
  </si>
  <si>
    <t>Br/Sword</t>
  </si>
  <si>
    <t>Plate+1 &amp; Shield</t>
  </si>
  <si>
    <t>2d4</t>
  </si>
  <si>
    <t>Promoted by Zogrev Yarol due to ties with Radu clan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</si>
  <si>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Co, Squad A </t>
    </r>
  </si>
  <si>
    <t>18g</t>
  </si>
  <si>
    <t xml:space="preserve">Aims to become a cavalry soldier. </t>
  </si>
  <si>
    <t>Balls out</t>
  </si>
  <si>
    <t>Some of the other soldier joke that she is a man</t>
  </si>
  <si>
    <t>Spends time sewing capes and cloaks for fun.</t>
  </si>
  <si>
    <t>Has prophetic visions, which she inherited from her grandmother.</t>
  </si>
  <si>
    <t>Shy of male attentions. Her family has betrother her in absentia.</t>
  </si>
  <si>
    <t>Pippi</t>
  </si>
  <si>
    <t>A natural leader, daughter of a Lieutenant of the Duke's guard.</t>
  </si>
  <si>
    <t xml:space="preserve">Tall and a little awkward. </t>
  </si>
  <si>
    <t>Conflicted about Thyatian heritage. Identifies with traladarans. Cousin to Nads Ivanov</t>
  </si>
  <si>
    <t>A bad influence amongst the men but superiors like him</t>
  </si>
  <si>
    <t>Cocky, keen engage the humanoids in combat.</t>
  </si>
  <si>
    <t>Terrence</t>
  </si>
  <si>
    <t>Quite a bizzare sense of humour. Unsettling.</t>
  </si>
  <si>
    <t>Four Eyes</t>
  </si>
  <si>
    <t>Wears Gnomish lenses which correct his myopia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</si>
  <si>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Co, Corporal A</t>
    </r>
  </si>
  <si>
    <t>A disciplinarian, fair. Sees the best in people and ignores the worst.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</si>
  <si>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Co, Squad B </t>
    </r>
  </si>
  <si>
    <t>Loverboy</t>
  </si>
  <si>
    <t>18iii</t>
  </si>
  <si>
    <t>Younger brother of Aelius. Popular with local maids.</t>
  </si>
  <si>
    <t>18/08</t>
  </si>
  <si>
    <t>Lost two finger on his left hand in a training accident.</t>
  </si>
  <si>
    <t>A brewer's son. Likes to talk about brewing with the taverner</t>
  </si>
  <si>
    <t>Digger</t>
  </si>
  <si>
    <t>Always talking about mining for gold- his life's ambition to get rich.</t>
  </si>
  <si>
    <t>A whistleblower, he documents Thyatian abuses against the Traladarans</t>
  </si>
  <si>
    <t>Acres</t>
  </si>
  <si>
    <t>Has a goal of buying a farm after his service.</t>
  </si>
  <si>
    <t>Invented a new mouse trap for sale. He guards this secret closely</t>
  </si>
  <si>
    <t>Routinely sends secret correspondance to Al-Azrad house.</t>
  </si>
  <si>
    <t>Porky</t>
  </si>
  <si>
    <t>A suave liar.</t>
  </si>
  <si>
    <t>Grim</t>
  </si>
  <si>
    <t>Plainspoken to a point of tactlessness.</t>
  </si>
  <si>
    <t xml:space="preserve">Dextrous and charming but defnitely overweight. </t>
  </si>
  <si>
    <t>Drankula</t>
  </si>
  <si>
    <t xml:space="preserve">Often has hangovers so bad that he vomits due to daylight. 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</si>
  <si>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Co, Corporal B</t>
    </r>
  </si>
  <si>
    <t>18ii</t>
  </si>
  <si>
    <t>Feels that drills and discipline are the keystones to military efficiency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</si>
  <si>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Co, Squad C </t>
    </r>
  </si>
  <si>
    <t>Fingerless</t>
  </si>
  <si>
    <t>20i</t>
  </si>
  <si>
    <t xml:space="preserve">Broke a finger. It set poorly &amp; caught on her weapon, so she amputated it. </t>
  </si>
  <si>
    <t>Has dreams she is a wolf.</t>
  </si>
  <si>
    <t>Cousin to Calpurnio Koressas. Secretly in love with him.</t>
  </si>
  <si>
    <t>Illigitimate daughter of Thyatian  Populares senator Aesculapius Lupercalis</t>
  </si>
  <si>
    <t>Smokes a pipe.</t>
  </si>
  <si>
    <t>Bones</t>
  </si>
  <si>
    <t>Inveterate Gambler</t>
  </si>
  <si>
    <t>Sings to himself.  Younger brother in squad B.</t>
  </si>
  <si>
    <t>Savage Basil</t>
  </si>
  <si>
    <t>Grouchy every morning. Holds a grudge.</t>
  </si>
  <si>
    <t>Splinters</t>
  </si>
  <si>
    <t>Spends too long on the toilet.</t>
  </si>
  <si>
    <t>Is sick of the Feudal system in Karameikos and agitates for a senate.</t>
  </si>
  <si>
    <t xml:space="preserve">Feeds the cats in the keep. </t>
  </si>
  <si>
    <t>Mutton</t>
  </si>
  <si>
    <t>Attracted to older women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</si>
  <si>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Co, Corporal C</t>
    </r>
  </si>
  <si>
    <t>20iv</t>
  </si>
  <si>
    <t xml:space="preserve">Family murdered by goblins. She was rescued by elves. 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</si>
  <si>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Co, Squad D </t>
    </r>
  </si>
  <si>
    <t>A very creepy man. Pale. Silent. Appears from behind.</t>
  </si>
  <si>
    <t>Dangles</t>
  </si>
  <si>
    <t>Wears no underewear.</t>
  </si>
  <si>
    <t>Loves Winter. Makes a syrup of fruit and flavours snow.</t>
  </si>
  <si>
    <t>Ratso</t>
  </si>
  <si>
    <t>Has a wispy moustache, dark little eyes.</t>
  </si>
  <si>
    <t>After a head injury he mixes up women  with helmets</t>
  </si>
  <si>
    <t>Swears habitually, uses offensive humour</t>
  </si>
  <si>
    <t>Knows martial arts.</t>
  </si>
  <si>
    <t>Was a glassblower's apprentice.</t>
  </si>
  <si>
    <t>Taught himself to swim. Now learning to ride a horse.</t>
  </si>
  <si>
    <t>Crazy Ben</t>
  </si>
  <si>
    <t xml:space="preserve">Owns some books, doesn't loan them. </t>
  </si>
  <si>
    <t>Has a wife and two children in a nearby hamlet</t>
  </si>
  <si>
    <t>The owl</t>
  </si>
  <si>
    <t>Gets the least sleep of anyone in the Battalion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</si>
  <si>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Co, Corporal D</t>
    </r>
  </si>
  <si>
    <t>Dog Ear</t>
  </si>
  <si>
    <t>Reads very slowly, hides this from his superiors</t>
  </si>
  <si>
    <t>18i</t>
  </si>
  <si>
    <t xml:space="preserve">Willing to Alter logs and manifests for money. 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</si>
  <si>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Co, 2nd-In-command</t>
    </r>
  </si>
  <si>
    <t>Accidentally killed another soldier a few years ago, covered it up.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</si>
  <si>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Co, Commander</t>
    </r>
  </si>
  <si>
    <t>The Centurion</t>
  </si>
  <si>
    <t>20ii</t>
  </si>
  <si>
    <t>Longsword +2</t>
  </si>
  <si>
    <t>Spear +1</t>
  </si>
  <si>
    <t>Plate+1 &amp; Shield +1</t>
  </si>
  <si>
    <t>1d8+2</t>
  </si>
  <si>
    <t>Previously a Centurion in Thyatian XIX Legion. Scar under Right eye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</si>
  <si>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Co, Squad A </t>
    </r>
  </si>
  <si>
    <t>Cas</t>
  </si>
  <si>
    <t>2Ai</t>
  </si>
  <si>
    <t>A gourmand. Grows herb gardens on the tower roof to enhance meals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</si>
  <si>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Co, Squad A </t>
    </r>
  </si>
  <si>
    <t>Viv</t>
  </si>
  <si>
    <t>Grew up with Cas and follwed him into the military</t>
  </si>
  <si>
    <t>Anton C</t>
  </si>
  <si>
    <t>One of the “Anton Brothers” Works for Radu clan, Brother in 16</t>
  </si>
  <si>
    <t>Anton A</t>
  </si>
  <si>
    <t>One of the “Anton Brothers” Genial, trusting fellow.</t>
  </si>
  <si>
    <t>Anton O</t>
  </si>
  <si>
    <t>One of the ”Anton Brothers” Works for Radu clan, Brother in 16</t>
  </si>
  <si>
    <t>Anton V</t>
  </si>
  <si>
    <t>One of the ”Anton Brothers” A natural leader.</t>
  </si>
  <si>
    <t>Corny</t>
  </si>
  <si>
    <t>Bitten by a snake, was paralysed but survived after a clerical intervention</t>
  </si>
  <si>
    <t>Harry</t>
  </si>
  <si>
    <t xml:space="preserve">Genial, bearded happy man. Probably the least violent soldier. </t>
  </si>
  <si>
    <t xml:space="preserve">5th Co, Squad A </t>
  </si>
  <si>
    <t>Very proud and nationalistic. Takes training and guard duty seriously</t>
  </si>
  <si>
    <t xml:space="preserve">6th Co, Squad A </t>
  </si>
  <si>
    <t xml:space="preserve">Carves wood for pleasure but is not very good. </t>
  </si>
  <si>
    <t xml:space="preserve">7th Co, Squad A </t>
  </si>
  <si>
    <t>“'Appy 'Ands”</t>
  </si>
  <si>
    <t>Grabby with the ladies when drunk</t>
  </si>
  <si>
    <t xml:space="preserve">8th Co, Squad A </t>
  </si>
  <si>
    <t>Cynical and suspicious. A hypervigilant guardsman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</si>
  <si>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Co, Corporal A</t>
    </r>
  </si>
  <si>
    <t>Trenchfoot</t>
  </si>
  <si>
    <t>6g</t>
  </si>
  <si>
    <t>Has noxious smelling feet and shoes. His shoes are filled with sand at night.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</si>
  <si>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Co, Squad B </t>
    </r>
  </si>
  <si>
    <t>2Aii</t>
  </si>
  <si>
    <t>Draws and catalogues flowers and seeds in this region.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</si>
  <si>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Co, Squad B </t>
    </r>
  </si>
  <si>
    <t>Nik</t>
  </si>
  <si>
    <t>Cousin to Nona</t>
  </si>
  <si>
    <t>Pom</t>
  </si>
  <si>
    <t>Corrupt. Accepts bribes and experiments with drug use</t>
  </si>
  <si>
    <t>Lina</t>
  </si>
  <si>
    <t>Enjoys competetive sports such as running wrestling and swimming.</t>
  </si>
  <si>
    <t>Sturdy looking lass. Broke her arm in training.</t>
  </si>
  <si>
    <t>When she was a shepherd her flock was attacked and she slew 2 gnolls.</t>
  </si>
  <si>
    <t>Sapphire</t>
  </si>
  <si>
    <t>Blue eyes. Likes to buy and sell second hand items.</t>
  </si>
  <si>
    <t xml:space="preserve">4th Co, Squad B </t>
  </si>
  <si>
    <t xml:space="preserve">Puts a tassle on her pommel. Polishes her equipment incessantly. </t>
  </si>
  <si>
    <t>Sina</t>
  </si>
  <si>
    <t xml:space="preserve">Makes tapistries for the Church. Quite devout. </t>
  </si>
  <si>
    <t>Is unwelcome at the smith's because he complains about the metalwork</t>
  </si>
  <si>
    <t>Has a large mole on the back of his hand. Quite gullible.</t>
  </si>
  <si>
    <t>The Lion</t>
  </si>
  <si>
    <t>Quiet man, Face covered in long think blonde beard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</si>
  <si>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Co, Corporal B</t>
    </r>
  </si>
  <si>
    <t>Older sister of Sextimus, Daughter of the smith Orell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</si>
  <si>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Co, Squad C </t>
    </r>
  </si>
  <si>
    <t>2Bi</t>
  </si>
  <si>
    <t xml:space="preserve">Doesn't like anyone mispronouncing his name.  </t>
  </si>
  <si>
    <t>Cornelius the Bard</t>
  </si>
  <si>
    <t>Writes songs and plays a lute but sensible enough to 'have a day job'.</t>
  </si>
  <si>
    <t>He should have taken care of his teeth! Not a pretty sight.</t>
  </si>
  <si>
    <t>Is a wine afficionado. Keeps excellent vintages under the bed</t>
  </si>
  <si>
    <t>His father is a famous businessman in Specularum.</t>
  </si>
  <si>
    <t>A pretty unlucky guy. He has decided to pray to all immortals for safety</t>
  </si>
  <si>
    <t>Hero</t>
  </si>
  <si>
    <t>Saved the Ladies of Bergoi from a cliff when their carriage lost control.</t>
  </si>
  <si>
    <t>Born on a ship. Knows all sorts of knots.</t>
  </si>
  <si>
    <t>Tiny</t>
  </si>
  <si>
    <t>Actually quite tall. Worried he might be becoming prematurely bald.</t>
  </si>
  <si>
    <t>4th Co, Squad E</t>
  </si>
  <si>
    <t>Runner-boy</t>
  </si>
  <si>
    <t>Seems to be quite energetic. Given jobs running messages to blow off steam.</t>
  </si>
  <si>
    <t xml:space="preserve">Constantly appears surpried. She probabably is. </t>
  </si>
  <si>
    <t>Looking for a boyfriend (nothing serious). Cheats at cards.</t>
  </si>
  <si>
    <t>4th Co, Corporal C</t>
  </si>
  <si>
    <t>Kal</t>
  </si>
  <si>
    <t>Wants his troop to be his friends rather than his subordniates.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</si>
  <si>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Co, Squad D </t>
    </r>
  </si>
  <si>
    <t>2Bii</t>
  </si>
  <si>
    <t xml:space="preserve">Favourite day fo the week: Loshdain. No reason. </t>
  </si>
  <si>
    <t>Will not hear a single word critiquing the Duke or the Duchy</t>
  </si>
  <si>
    <t>The Vampire</t>
  </si>
  <si>
    <t>Younger brother of Belruska. From Veseya</t>
  </si>
  <si>
    <t xml:space="preserve">Has a sweet tooth. Speand his spare money on cakes and desserts. </t>
  </si>
  <si>
    <t>Younger brother of Valerira and Eldest son of the Smith Orell</t>
  </si>
  <si>
    <t>Not his real name. Was a street urchin in Thyatis &amp; ran away to Karameikos</t>
  </si>
  <si>
    <t xml:space="preserve">Has secretly built a log cabin nearby on his days off. </t>
  </si>
  <si>
    <t>Under the compulsion of a House Igorov nosferatu.</t>
  </si>
  <si>
    <t>Sly</t>
  </si>
  <si>
    <t>Always working an angle. Most people get an untrustworthy vibe off him</t>
  </si>
  <si>
    <t>Eats like a horse, always has something to eat on his person.</t>
  </si>
  <si>
    <t>His younger brother died of the flux when he was young. He's still a bit sad.</t>
  </si>
  <si>
    <t>Plots</t>
  </si>
  <si>
    <t>A very big fan of the Captain. Always talks about when the captain remembered his name</t>
  </si>
  <si>
    <t>4th Co, Corporal D</t>
  </si>
  <si>
    <t>Admiral</t>
  </si>
  <si>
    <r>
      <t>Fell off a boat on the river. Younger brother in 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Company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</si>
  <si>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Co, Scribe</t>
    </r>
  </si>
  <si>
    <t>Slava milanovic</t>
  </si>
  <si>
    <t>6i</t>
  </si>
  <si>
    <t>A little bit of a coward.  Has plans to rise in the be bureaucracy.</t>
  </si>
  <si>
    <t>Chatty and bookish.  Enjoys work out of doors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</si>
  <si>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Co</t>
    </r>
    <r>
      <rPr>
        <sz val="10"/>
        <color indexed="63"/>
        <rFont val="Arial"/>
        <family val="2"/>
      </rPr>
      <t>, 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>-In-command</t>
    </r>
  </si>
  <si>
    <t>6ii</t>
  </si>
  <si>
    <t xml:space="preserve">Tactical genius, extremely organised. 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</si>
  <si>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Co</t>
    </r>
    <r>
      <rPr>
        <sz val="10"/>
        <color indexed="63"/>
        <rFont val="Arial"/>
        <family val="2"/>
      </rPr>
      <t xml:space="preserve"> Commander</t>
    </r>
  </si>
  <si>
    <t>6iii</t>
  </si>
  <si>
    <t>Br/Sword +1</t>
  </si>
  <si>
    <t>Platemail+1 and shield</t>
  </si>
  <si>
    <t>1d6+3</t>
  </si>
  <si>
    <t>Skilled in longbow. Traladaran stock from Krondsfield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</si>
  <si>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Div, 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Batt, Chancellor</t>
    </r>
  </si>
  <si>
    <t>26b</t>
  </si>
  <si>
    <t>Cleric</t>
  </si>
  <si>
    <t>Foot Mace</t>
  </si>
  <si>
    <t>Staffsling</t>
  </si>
  <si>
    <t>d6</t>
  </si>
  <si>
    <t>COK cleric. Previous adventurer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</si>
  <si>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Div, 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Batt, Commander</t>
    </r>
  </si>
  <si>
    <t>Lord Wolf</t>
  </si>
  <si>
    <t>27i</t>
  </si>
  <si>
    <t>B/Sword +2</t>
  </si>
  <si>
    <t>Dagger +1</t>
  </si>
  <si>
    <t>Plate+1/Shield+1</t>
  </si>
  <si>
    <t>1d8+3</t>
  </si>
  <si>
    <t>Seal -Gem Studded chain 1800gpv</t>
  </si>
  <si>
    <t xml:space="preserve">Expert in Long sword. He is having an affair with a married nobelwoman, </t>
  </si>
  <si>
    <t>UNIT</t>
  </si>
  <si>
    <t>Miss Weapon</t>
  </si>
  <si>
    <t>Dagger+1, Ring of protection+1</t>
  </si>
  <si>
    <r>
      <t xml:space="preserve">Irena near Novaci and is best friends with </t>
    </r>
    <r>
      <rPr>
        <sz val="11"/>
        <color indexed="63"/>
        <rFont val="TTE1B45F90t00"/>
        <family val="0"/>
      </rPr>
      <t xml:space="preserve">Alatiela of </t>
    </r>
    <r>
      <rPr>
        <sz val="10"/>
        <color indexed="63"/>
        <rFont val="Arial"/>
        <family val="2"/>
      </rPr>
      <t>Gleymouril</t>
    </r>
  </si>
  <si>
    <t>Plate mail +1, Shield +1, Longsword +2</t>
  </si>
  <si>
    <t>Elven boots, Elven cloak</t>
  </si>
  <si>
    <t>Potion of levitation, Potion of healing.</t>
  </si>
  <si>
    <t>Forename</t>
  </si>
  <si>
    <t>Surname</t>
  </si>
  <si>
    <t>Marciana</t>
  </si>
  <si>
    <t>Aelius</t>
  </si>
  <si>
    <t>Leonidas</t>
  </si>
  <si>
    <t>Aeruliannos</t>
  </si>
  <si>
    <t>Vasiliy</t>
  </si>
  <si>
    <t>Alexeiev</t>
  </si>
  <si>
    <t>Andreas</t>
  </si>
  <si>
    <t>Anatoliyev</t>
  </si>
  <si>
    <t>Timolov</t>
  </si>
  <si>
    <t>Andreyev</t>
  </si>
  <si>
    <t>Maria</t>
  </si>
  <si>
    <t>Annius</t>
  </si>
  <si>
    <t>Marya</t>
  </si>
  <si>
    <t>Antonisnus</t>
  </si>
  <si>
    <t>Ony</t>
  </si>
  <si>
    <t>Antonov</t>
  </si>
  <si>
    <t>Dimka</t>
  </si>
  <si>
    <t>Apokaulias</t>
  </si>
  <si>
    <t>Siccina</t>
  </si>
  <si>
    <t>Apoukakos</t>
  </si>
  <si>
    <t>Fulvius</t>
  </si>
  <si>
    <t>Appianius</t>
  </si>
  <si>
    <t>Antides</t>
  </si>
  <si>
    <t>Arrio</t>
  </si>
  <si>
    <t>Didiana</t>
  </si>
  <si>
    <t>Dionysius</t>
  </si>
  <si>
    <t>Arrius</t>
  </si>
  <si>
    <t>Nadya</t>
  </si>
  <si>
    <t>Arsenyev</t>
  </si>
  <si>
    <t>Anika</t>
  </si>
  <si>
    <t>Arsiniyev</t>
  </si>
  <si>
    <t>Piotr</t>
  </si>
  <si>
    <t>Artho</t>
  </si>
  <si>
    <t>Atrapes</t>
  </si>
  <si>
    <t>Ionnikas</t>
  </si>
  <si>
    <t>Angelo</t>
  </si>
  <si>
    <t>Aulannus</t>
  </si>
  <si>
    <t>Fabianus</t>
  </si>
  <si>
    <t>Aulianius</t>
  </si>
  <si>
    <t>Anton</t>
  </si>
  <si>
    <t>Autistanus</t>
  </si>
  <si>
    <t>Ziv</t>
  </si>
  <si>
    <t>Banantonio</t>
  </si>
  <si>
    <t>Caelecina</t>
  </si>
  <si>
    <t>Baskaris</t>
  </si>
  <si>
    <t>Gregorius</t>
  </si>
  <si>
    <t>Batatzes</t>
  </si>
  <si>
    <t>Livius</t>
  </si>
  <si>
    <t>Ludo</t>
  </si>
  <si>
    <t>Bohm</t>
  </si>
  <si>
    <t>Livio</t>
  </si>
  <si>
    <t>Borrelio</t>
  </si>
  <si>
    <t>Arrianus</t>
  </si>
  <si>
    <t>Borysko</t>
  </si>
  <si>
    <t>Appeleia</t>
  </si>
  <si>
    <t>Boumbalis</t>
  </si>
  <si>
    <t>Bilennia</t>
  </si>
  <si>
    <t>Brakov</t>
  </si>
  <si>
    <t>Vettia</t>
  </si>
  <si>
    <t>Caeliana</t>
  </si>
  <si>
    <t>Eugenio</t>
  </si>
  <si>
    <t>Caius</t>
  </si>
  <si>
    <t>Eirei</t>
  </si>
  <si>
    <t>Calpurnio</t>
  </si>
  <si>
    <t>Capek</t>
  </si>
  <si>
    <t>Hondo</t>
  </si>
  <si>
    <t>Caputa</t>
  </si>
  <si>
    <t>Scipio</t>
  </si>
  <si>
    <t>Carreio</t>
  </si>
  <si>
    <t>Vivinius</t>
  </si>
  <si>
    <t>Carsinius</t>
  </si>
  <si>
    <t>Charkasskey</t>
  </si>
  <si>
    <t>Marika</t>
  </si>
  <si>
    <t>Christophoeros</t>
  </si>
  <si>
    <t>Oskar</t>
  </si>
  <si>
    <t>Columbus</t>
  </si>
  <si>
    <t>Remo</t>
  </si>
  <si>
    <t>Conrad</t>
  </si>
  <si>
    <t>Aeuleanus</t>
  </si>
  <si>
    <t>Cornelius</t>
  </si>
  <si>
    <t>Czerny</t>
  </si>
  <si>
    <t>Gavinius</t>
  </si>
  <si>
    <t>Dalessenos</t>
  </si>
  <si>
    <t>Aulanus</t>
  </si>
  <si>
    <t>Decididus</t>
  </si>
  <si>
    <t>Maelius</t>
  </si>
  <si>
    <t>Dermokaietes</t>
  </si>
  <si>
    <t>Lucius</t>
  </si>
  <si>
    <t>Dermokaites</t>
  </si>
  <si>
    <t>Equitia</t>
  </si>
  <si>
    <t>Didiamo</t>
  </si>
  <si>
    <t>Miesha</t>
  </si>
  <si>
    <t>Didius</t>
  </si>
  <si>
    <t>Zandra</t>
  </si>
  <si>
    <t>Dimitrov</t>
  </si>
  <si>
    <t>Ben</t>
  </si>
  <si>
    <t>Quintus</t>
  </si>
  <si>
    <t>Dokeianos</t>
  </si>
  <si>
    <t>Vladimir</t>
  </si>
  <si>
    <t>Dubnov</t>
  </si>
  <si>
    <t>Andrik</t>
  </si>
  <si>
    <t>Dvorkin</t>
  </si>
  <si>
    <t>Nikolas</t>
  </si>
  <si>
    <t>Francesco</t>
  </si>
  <si>
    <t>Elio</t>
  </si>
  <si>
    <t>Dionysios</t>
  </si>
  <si>
    <t>Equitius</t>
  </si>
  <si>
    <t>Otio</t>
  </si>
  <si>
    <t>Erinyes</t>
  </si>
  <si>
    <t>Friedrich</t>
  </si>
  <si>
    <t>Faber</t>
  </si>
  <si>
    <t>Bevio</t>
  </si>
  <si>
    <t>Fabius</t>
  </si>
  <si>
    <t>Amelia</t>
  </si>
  <si>
    <t>Fabrica</t>
  </si>
  <si>
    <t>Norbanira</t>
  </si>
  <si>
    <t>Filinius</t>
  </si>
  <si>
    <t>Fulvicus</t>
  </si>
  <si>
    <t>Florian</t>
  </si>
  <si>
    <t>Primia</t>
  </si>
  <si>
    <t>Fufinius</t>
  </si>
  <si>
    <t>Marius</t>
  </si>
  <si>
    <t>Fulcrathonius</t>
  </si>
  <si>
    <t>Iulio</t>
  </si>
  <si>
    <t>Furio</t>
  </si>
  <si>
    <t>Aemelianus</t>
  </si>
  <si>
    <t>Furius</t>
  </si>
  <si>
    <t>Rostilav</t>
  </si>
  <si>
    <t>Fyodorov</t>
  </si>
  <si>
    <t>Lenko</t>
  </si>
  <si>
    <t>Fyodorovno</t>
  </si>
  <si>
    <t>Marcus</t>
  </si>
  <si>
    <t>Gaius</t>
  </si>
  <si>
    <t>Stann</t>
  </si>
  <si>
    <t>Attia</t>
  </si>
  <si>
    <t>Gogol</t>
  </si>
  <si>
    <t>Boris</t>
  </si>
  <si>
    <t>Golovin</t>
  </si>
  <si>
    <t>Gennaius</t>
  </si>
  <si>
    <t>Ateleia</t>
  </si>
  <si>
    <t>Greymouril</t>
  </si>
  <si>
    <t>Jorje</t>
  </si>
  <si>
    <t>Grojen</t>
  </si>
  <si>
    <t>Robin</t>
  </si>
  <si>
    <t>Hahndorf</t>
  </si>
  <si>
    <t>Lucianus</t>
  </si>
  <si>
    <t>Halavlakous</t>
  </si>
  <si>
    <t>Kale</t>
  </si>
  <si>
    <t>Hambil</t>
  </si>
  <si>
    <t>Lewis</t>
  </si>
  <si>
    <t>Helenov</t>
  </si>
  <si>
    <t>Basil</t>
  </si>
  <si>
    <t>Herrenius</t>
  </si>
  <si>
    <t>Milko</t>
  </si>
  <si>
    <t>Holoti</t>
  </si>
  <si>
    <t>Papio</t>
  </si>
  <si>
    <t>Hortensiano</t>
  </si>
  <si>
    <t>Martika</t>
  </si>
  <si>
    <t>Hubik</t>
  </si>
  <si>
    <t>Kaleon</t>
  </si>
  <si>
    <t>Ioanno</t>
  </si>
  <si>
    <t>Ionnesi</t>
  </si>
  <si>
    <t>Polibius</t>
  </si>
  <si>
    <t>Iphanikarius</t>
  </si>
  <si>
    <t>Issakios</t>
  </si>
  <si>
    <t>Jelena</t>
  </si>
  <si>
    <t>Iuliano</t>
  </si>
  <si>
    <t>Iulinius</t>
  </si>
  <si>
    <t>Quinta</t>
  </si>
  <si>
    <t>Iulius</t>
  </si>
  <si>
    <t>Nads</t>
  </si>
  <si>
    <t>Ivanov</t>
  </si>
  <si>
    <t>Kasimir</t>
  </si>
  <si>
    <t>Janda</t>
  </si>
  <si>
    <t>Milka</t>
  </si>
  <si>
    <t>Jandalov</t>
  </si>
  <si>
    <t>Teriska</t>
  </si>
  <si>
    <t>Jelen</t>
  </si>
  <si>
    <t>Bron</t>
  </si>
  <si>
    <t>Jolarion</t>
  </si>
  <si>
    <t>Tito</t>
  </si>
  <si>
    <t>Jonas</t>
  </si>
  <si>
    <t>Justinov</t>
  </si>
  <si>
    <t>Oppa</t>
  </si>
  <si>
    <t>Kabalasias</t>
  </si>
  <si>
    <t>Antonisius</t>
  </si>
  <si>
    <t>Kabasila</t>
  </si>
  <si>
    <t>Fabro</t>
  </si>
  <si>
    <t>Kalamanos</t>
  </si>
  <si>
    <t>Milan</t>
  </si>
  <si>
    <t>Laqbenius</t>
  </si>
  <si>
    <t>Kalothetos</t>
  </si>
  <si>
    <t>Vodro</t>
  </si>
  <si>
    <t>Karaiov</t>
  </si>
  <si>
    <t>Stas</t>
  </si>
  <si>
    <t>Karpor</t>
  </si>
  <si>
    <t>Miesho</t>
  </si>
  <si>
    <t>Karposi</t>
  </si>
  <si>
    <t>Gavrillo</t>
  </si>
  <si>
    <t>Kasimiro</t>
  </si>
  <si>
    <t>Pavel</t>
  </si>
  <si>
    <t>Katyev</t>
  </si>
  <si>
    <t>Phillipa</t>
  </si>
  <si>
    <t>Kerendas</t>
  </si>
  <si>
    <t>Kibicki</t>
  </si>
  <si>
    <t>Peter</t>
  </si>
  <si>
    <t>Kiliakos</t>
  </si>
  <si>
    <t>Klima</t>
  </si>
  <si>
    <t>Hans</t>
  </si>
  <si>
    <t>Kolowitz</t>
  </si>
  <si>
    <t>Koressas</t>
  </si>
  <si>
    <t>Miri</t>
  </si>
  <si>
    <t>Korsakov</t>
  </si>
  <si>
    <t>Leonid</t>
  </si>
  <si>
    <t>Kovac</t>
  </si>
  <si>
    <t>Volodya</t>
  </si>
  <si>
    <t>Kozlov</t>
  </si>
  <si>
    <t>Sellus</t>
  </si>
  <si>
    <t>Laskaris</t>
  </si>
  <si>
    <t>Hortensio</t>
  </si>
  <si>
    <t>Rotislav</t>
  </si>
  <si>
    <t>Leonta</t>
  </si>
  <si>
    <t>Aqulia</t>
  </si>
  <si>
    <t>Limpidores</t>
  </si>
  <si>
    <t>Zachariah</t>
  </si>
  <si>
    <t>Lubnov</t>
  </si>
  <si>
    <t>Lucianius</t>
  </si>
  <si>
    <t>Fufiana</t>
  </si>
  <si>
    <t>Sextimus</t>
  </si>
  <si>
    <t>Valerira</t>
  </si>
  <si>
    <t>Pip</t>
  </si>
  <si>
    <t>Lyttle</t>
  </si>
  <si>
    <t>Flaviana</t>
  </si>
  <si>
    <t>Magothetos</t>
  </si>
  <si>
    <t>Ernesto</t>
  </si>
  <si>
    <t>Makai</t>
  </si>
  <si>
    <t>Sergei</t>
  </si>
  <si>
    <t>Malenkov</t>
  </si>
  <si>
    <t>Nikola</t>
  </si>
  <si>
    <t>Malik</t>
  </si>
  <si>
    <t>Nona</t>
  </si>
  <si>
    <t>Celino</t>
  </si>
  <si>
    <t>Malikov</t>
  </si>
  <si>
    <t>Lucio</t>
  </si>
  <si>
    <t>Mandragora</t>
  </si>
  <si>
    <t>Marcinius</t>
  </si>
  <si>
    <t>Herbio</t>
  </si>
  <si>
    <t>Marcius</t>
  </si>
  <si>
    <t>Spurius</t>
  </si>
  <si>
    <t>Stephanos</t>
  </si>
  <si>
    <t>Marianus</t>
  </si>
  <si>
    <t>Servius</t>
  </si>
  <si>
    <t>Markos</t>
  </si>
  <si>
    <t>Leo</t>
  </si>
  <si>
    <t>Martinez</t>
  </si>
  <si>
    <t>Slava</t>
  </si>
  <si>
    <t>Milanovic</t>
  </si>
  <si>
    <t>Tiberius</t>
  </si>
  <si>
    <t>Milanovik</t>
  </si>
  <si>
    <t>Ivan</t>
  </si>
  <si>
    <t>Miraev</t>
  </si>
  <si>
    <t>Nikodemos</t>
  </si>
  <si>
    <t>Raden</t>
  </si>
  <si>
    <t>Nikolaiev</t>
  </si>
  <si>
    <t>Appuleius</t>
  </si>
  <si>
    <t>Nikolaos</t>
  </si>
  <si>
    <t>Vivica</t>
  </si>
  <si>
    <t>Orell</t>
  </si>
  <si>
    <t>Osculantius</t>
  </si>
  <si>
    <t>Claudio</t>
  </si>
  <si>
    <t>Panteo</t>
  </si>
  <si>
    <t>Casimir</t>
  </si>
  <si>
    <t>Papinius</t>
  </si>
  <si>
    <t>Perez</t>
  </si>
  <si>
    <t>Sextinus</t>
  </si>
  <si>
    <t>Petracles</t>
  </si>
  <si>
    <t>Secundas</t>
  </si>
  <si>
    <t>Petralihas</t>
  </si>
  <si>
    <t>Petraliphas</t>
  </si>
  <si>
    <t>Petros</t>
  </si>
  <si>
    <t>Herrenosi</t>
  </si>
  <si>
    <t>Plod</t>
  </si>
  <si>
    <t>Livinias</t>
  </si>
  <si>
    <t>Plotas</t>
  </si>
  <si>
    <t>Primus</t>
  </si>
  <si>
    <t>Plotius</t>
  </si>
  <si>
    <t>Publius</t>
  </si>
  <si>
    <t>Pompeiius</t>
  </si>
  <si>
    <t>Undin</t>
  </si>
  <si>
    <t>Popleius</t>
  </si>
  <si>
    <t>Popov</t>
  </si>
  <si>
    <t>Prega</t>
  </si>
  <si>
    <t>Slovo</t>
  </si>
  <si>
    <t>Primio</t>
  </si>
  <si>
    <t>Pompeiana</t>
  </si>
  <si>
    <t>Protius</t>
  </si>
  <si>
    <t>Publinius</t>
  </si>
  <si>
    <t>Nadine</t>
  </si>
  <si>
    <t>Retaria</t>
  </si>
  <si>
    <t>Reznik</t>
  </si>
  <si>
    <t>Terrentias</t>
  </si>
  <si>
    <t>Romanos</t>
  </si>
  <si>
    <t>Alexandra</t>
  </si>
  <si>
    <t>Romolov</t>
  </si>
  <si>
    <t>Sagan</t>
  </si>
  <si>
    <t>Rorik</t>
  </si>
  <si>
    <t>Arron</t>
  </si>
  <si>
    <t>Rubic</t>
  </si>
  <si>
    <t>Hedy</t>
  </si>
  <si>
    <t>Ryba</t>
  </si>
  <si>
    <t>Valeska</t>
  </si>
  <si>
    <t>Rybak</t>
  </si>
  <si>
    <t>Tanisha</t>
  </si>
  <si>
    <t>Doreinius</t>
  </si>
  <si>
    <t>Sarentenos</t>
  </si>
  <si>
    <t>Zarek</t>
  </si>
  <si>
    <t>Sareo</t>
  </si>
  <si>
    <t>Cnut</t>
  </si>
  <si>
    <t>Secundus</t>
  </si>
  <si>
    <t>Sedlak</t>
  </si>
  <si>
    <t>Sextus</t>
  </si>
  <si>
    <t>Servilius</t>
  </si>
  <si>
    <t>Stasio</t>
  </si>
  <si>
    <t>Shuskin</t>
  </si>
  <si>
    <t>Simoneyev</t>
  </si>
  <si>
    <t>Simeon</t>
  </si>
  <si>
    <t>Simonov</t>
  </si>
  <si>
    <t>Stephan</t>
  </si>
  <si>
    <t>Simonovna</t>
  </si>
  <si>
    <t>Sirosky</t>
  </si>
  <si>
    <t>Olivia</t>
  </si>
  <si>
    <t>Sirova</t>
  </si>
  <si>
    <t>Slovak</t>
  </si>
  <si>
    <t>Staggione</t>
  </si>
  <si>
    <t>Stanislav</t>
  </si>
  <si>
    <t>Porcino</t>
  </si>
  <si>
    <t>Stasia</t>
  </si>
  <si>
    <t>Aurelio</t>
  </si>
  <si>
    <t>Stephanoi</t>
  </si>
  <si>
    <t>Tertianus</t>
  </si>
  <si>
    <t>Sulpelius</t>
  </si>
  <si>
    <t>Comitus</t>
  </si>
  <si>
    <t>Sulpicius</t>
  </si>
  <si>
    <t>Caia</t>
  </si>
  <si>
    <t>Tarentias</t>
  </si>
  <si>
    <t>Danika</t>
  </si>
  <si>
    <t>Teodoroic</t>
  </si>
  <si>
    <t>Xene</t>
  </si>
  <si>
    <t>Kolin</t>
  </si>
  <si>
    <t>Theodori</t>
  </si>
  <si>
    <t>Alex</t>
  </si>
  <si>
    <t>Titianus</t>
  </si>
  <si>
    <t>Phillipia</t>
  </si>
  <si>
    <t>Titius</t>
  </si>
  <si>
    <t>Publianus</t>
  </si>
  <si>
    <t>Topol</t>
  </si>
  <si>
    <t>Adriano</t>
  </si>
  <si>
    <t>Torino</t>
  </si>
  <si>
    <t>Elias</t>
  </si>
  <si>
    <t>Toto</t>
  </si>
  <si>
    <t>Pietro</t>
  </si>
  <si>
    <t>Trepio</t>
  </si>
  <si>
    <t>Weceslas</t>
  </si>
  <si>
    <t>Tupolev</t>
  </si>
  <si>
    <t>Antonius</t>
  </si>
  <si>
    <t>Valerius</t>
  </si>
  <si>
    <t>Mario</t>
  </si>
  <si>
    <t>Valunatos</t>
  </si>
  <si>
    <t>Lacko</t>
  </si>
  <si>
    <t>Vanda</t>
  </si>
  <si>
    <t>Pompeiia</t>
  </si>
  <si>
    <t>Varda</t>
  </si>
  <si>
    <t>Billio</t>
  </si>
  <si>
    <t>Varta</t>
  </si>
  <si>
    <t>Magia</t>
  </si>
  <si>
    <t>Vasek</t>
  </si>
  <si>
    <t>Plotio</t>
  </si>
  <si>
    <t>Vaserris</t>
  </si>
  <si>
    <t>Kubio</t>
  </si>
  <si>
    <t>Verditus</t>
  </si>
  <si>
    <t>Iuliana</t>
  </si>
  <si>
    <t>Veritanus</t>
  </si>
  <si>
    <t>Vetianas</t>
  </si>
  <si>
    <t>Vitaliy</t>
  </si>
  <si>
    <t>Voronov</t>
  </si>
  <si>
    <t>Aquilia</t>
  </si>
  <si>
    <t>Vranas</t>
  </si>
  <si>
    <t>Belruska</t>
  </si>
  <si>
    <t>Wasily</t>
  </si>
  <si>
    <t>Karl-Heinrich</t>
  </si>
  <si>
    <t>Wolf</t>
  </si>
  <si>
    <t>Pyotr</t>
  </si>
  <si>
    <t>Zhad</t>
  </si>
  <si>
    <t>Matias</t>
  </si>
  <si>
    <t>Zividev</t>
  </si>
  <si>
    <t>Spurio</t>
  </si>
  <si>
    <t>Zwornik</t>
  </si>
  <si>
    <t>Location</t>
  </si>
  <si>
    <t>Lunadain Day</t>
  </si>
  <si>
    <t>Chance</t>
  </si>
  <si>
    <t>Gromdain Day</t>
  </si>
  <si>
    <t>Tserdain Day</t>
  </si>
  <si>
    <t>Moldain Day</t>
  </si>
  <si>
    <t>Nytdain Day</t>
  </si>
  <si>
    <t>Loshdain Day</t>
  </si>
  <si>
    <t>Soladain Day</t>
  </si>
  <si>
    <t>1g</t>
  </si>
  <si>
    <t xml:space="preserve">Outer Front Gate 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</si>
  <si>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1-1</t>
    </r>
  </si>
  <si>
    <t>&gt;Unchanged</t>
  </si>
  <si>
    <t>4th Duty 1-2</t>
  </si>
  <si>
    <t>1i</t>
  </si>
  <si>
    <t>Gatehouse</t>
  </si>
  <si>
    <t>4th Duty 1-3</t>
  </si>
  <si>
    <t>4th Duty 1-4</t>
  </si>
  <si>
    <t>4th Duty 1-5</t>
  </si>
  <si>
    <t>4th Duty 1-6</t>
  </si>
  <si>
    <t>1ii</t>
  </si>
  <si>
    <t>Not patrolled</t>
  </si>
  <si>
    <t>Empty</t>
  </si>
  <si>
    <t>2ag</t>
  </si>
  <si>
    <t>Meal times: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</si>
  <si>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4 </t>
    </r>
  </si>
  <si>
    <t>2ai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</si>
  <si>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Squad A barracks</t>
    </r>
  </si>
  <si>
    <t>2aii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</si>
  <si>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Squad B barracks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</si>
  <si>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4  – 1 Off</t>
    </r>
  </si>
  <si>
    <t>4th Squad B barracks</t>
  </si>
  <si>
    <t>4th Duty 4  – 2 Off</t>
  </si>
  <si>
    <t>4th Duty 4  – 3 Off</t>
  </si>
  <si>
    <t>4th Duty 4  – 4 Off</t>
  </si>
  <si>
    <t>4th Duty 4  – 5 Off</t>
  </si>
  <si>
    <t>4th Duty 4  – 6 Off</t>
  </si>
  <si>
    <t>4th Duty 4  – 7 Off</t>
  </si>
  <si>
    <t>4th Duty 4  – 8 Off</t>
  </si>
  <si>
    <t>4th Duty 4  – 9 Off</t>
  </si>
  <si>
    <t>4th Duty 4  – 10 Off</t>
  </si>
  <si>
    <t>4th Duty 4  – 11 Off</t>
  </si>
  <si>
    <t>4th Duty 4  – 12 Off</t>
  </si>
  <si>
    <t>2ar</t>
  </si>
  <si>
    <t>Roof Guard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</si>
  <si>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2 – 1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</si>
  <si>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2 – 2</t>
    </r>
  </si>
  <si>
    <t>4th Duty 2 – 3</t>
  </si>
  <si>
    <t xml:space="preserve">4th Duty 2 – 4 </t>
  </si>
  <si>
    <t>2bg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</si>
  <si>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4</t>
    </r>
  </si>
  <si>
    <t>2bi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</si>
  <si>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Squad C barracks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</si>
  <si>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– 1 Nights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</si>
  <si>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– 2 Nights</t>
    </r>
  </si>
  <si>
    <t>4th Duty 3 – 3 Nights</t>
  </si>
  <si>
    <t>4th Duty 3 – 4 Nights</t>
  </si>
  <si>
    <t>4th Duty 3 – 5 Nights</t>
  </si>
  <si>
    <t>4th Duty 3 – 6 Nights</t>
  </si>
  <si>
    <t>4th Duty 3 – 7 Nights</t>
  </si>
  <si>
    <t>4th Duty 3 – 8 Nights</t>
  </si>
  <si>
    <t>4th Duty 3 – 9 Nights</t>
  </si>
  <si>
    <t>4th Duty 3  – 10 Nights</t>
  </si>
  <si>
    <t>4th Duty 3  – 11 Nights</t>
  </si>
  <si>
    <t>4th Duty 3  – 12 Nights</t>
  </si>
  <si>
    <t>2bii</t>
  </si>
  <si>
    <t>4th Squad D barracks</t>
  </si>
  <si>
    <t>2br</t>
  </si>
  <si>
    <t>4th Duty 2  – 5</t>
  </si>
  <si>
    <t>4th Duty 2  – 6</t>
  </si>
  <si>
    <t>4th Duty 2  – 7</t>
  </si>
  <si>
    <t>4th Duty 2  – 8</t>
  </si>
  <si>
    <t>3g</t>
  </si>
  <si>
    <t>Inner Gate Guard</t>
  </si>
  <si>
    <t>4th Duty 1  – 7</t>
  </si>
  <si>
    <t>4th Duty 1  – 8</t>
  </si>
  <si>
    <t>Duty Scribe</t>
  </si>
  <si>
    <t>Duty Corporal</t>
  </si>
  <si>
    <t>4th Duty 1 CPL</t>
  </si>
  <si>
    <t>Outer Bailey Grounds</t>
  </si>
  <si>
    <t>Patrol Guard</t>
  </si>
  <si>
    <t>4th Duty 1  – 9</t>
  </si>
  <si>
    <t>4th Duty 2  – 9</t>
  </si>
  <si>
    <t>Patrol Corporal</t>
  </si>
  <si>
    <t>4th Duty 2 CPL</t>
  </si>
  <si>
    <t>Entrance Guard Outside</t>
  </si>
  <si>
    <t>4th Duty 2  – 10</t>
  </si>
  <si>
    <t>4th Duty 2  – 11</t>
  </si>
  <si>
    <t>4th Corporal Quarters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</si>
  <si>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CPL Nights</t>
    </r>
  </si>
  <si>
    <t>4th Duty 4 CPL Off</t>
  </si>
  <si>
    <t>Scribe ½ Duty</t>
  </si>
  <si>
    <t>Command Guard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</si>
  <si>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1-10</t>
    </r>
  </si>
  <si>
    <t>Lieutenant's Aide</t>
  </si>
  <si>
    <t>4th Duty 1-12</t>
  </si>
  <si>
    <t>Lieutenant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</si>
  <si>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Lieutenant</t>
    </r>
  </si>
  <si>
    <t>Sergeant's Aide</t>
  </si>
  <si>
    <t>4th Duty 1-11</t>
  </si>
  <si>
    <t>Sergeant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</si>
  <si>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Sergeant</t>
    </r>
  </si>
  <si>
    <t>6r</t>
  </si>
  <si>
    <t>4th Duty 2  – 12</t>
  </si>
  <si>
    <t>Door guard Outside/Messenger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</si>
  <si>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Light Cav Duty 2 – 1 </t>
    </r>
  </si>
  <si>
    <t xml:space="preserve">Sergeant- Castle Nights </t>
  </si>
  <si>
    <t>Light Escort Barracks B</t>
  </si>
  <si>
    <t>1st Light Cav Duty 4 – 1 Off</t>
  </si>
  <si>
    <t>1st Light Cav Duty 4 – 2 Off</t>
  </si>
  <si>
    <t>1st Light Cav Duty 4 – 3 Off</t>
  </si>
  <si>
    <t>Light Escort Barracks C</t>
  </si>
  <si>
    <t>1st Light Cav Duty 3 – 1 Guard/Nights Mixed</t>
  </si>
  <si>
    <t>1st Light Cav Duty 3 – 3 Guard/Nights Mixed</t>
  </si>
  <si>
    <t>On Duty Elsewhere</t>
  </si>
  <si>
    <t>1st Light Cav Duty 3 – 2 Guard/Nights Mixed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</si>
  <si>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E's Quarters</t>
    </r>
  </si>
  <si>
    <t>1-E-CPL Nights</t>
  </si>
  <si>
    <t>12r</t>
  </si>
  <si>
    <t>Roof Guard Duty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</si>
  <si>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Light Cav Duty 3 – 2</t>
    </r>
  </si>
  <si>
    <t>n/a</t>
  </si>
  <si>
    <t>South OB wall W</t>
  </si>
  <si>
    <t>Wall Patrol Duty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</si>
  <si>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Light Cav Duty 2 – 2 </t>
    </r>
  </si>
  <si>
    <t>South OB wall S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</si>
  <si>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Light Cav Duty 2 – 3 </t>
    </r>
  </si>
  <si>
    <t>Inner bailey east wall</t>
  </si>
  <si>
    <t>Wall East Duty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</si>
  <si>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– 1</t>
    </r>
  </si>
  <si>
    <t>Inner bailey west wall</t>
  </si>
  <si>
    <t>Wall West Duty</t>
  </si>
  <si>
    <t>3rd Duty 2 – 2</t>
  </si>
  <si>
    <t>Inner bailey south wall</t>
  </si>
  <si>
    <t>Wall South Duty</t>
  </si>
  <si>
    <t>3rd Duty 2 – 3</t>
  </si>
  <si>
    <t>Inner bailey north wall</t>
  </si>
  <si>
    <t>Wall North Duty</t>
  </si>
  <si>
    <t>3rd Duty 2 – 4</t>
  </si>
  <si>
    <t>Outer gate Duty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</si>
  <si>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1 – 1</t>
    </r>
  </si>
  <si>
    <t>3rd Duty 1 – 2</t>
  </si>
  <si>
    <t>Outer Gate Mechanism Duty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</si>
  <si>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1 – 5</t>
    </r>
  </si>
  <si>
    <t>Inside Gate Duty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</si>
  <si>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1 – 3</t>
    </r>
  </si>
  <si>
    <t>3rd Duty 1 – 4</t>
  </si>
  <si>
    <t>3rd CPL B Quarters</t>
  </si>
  <si>
    <t>3-B-CPL Leave</t>
  </si>
  <si>
    <t>Parapet</t>
  </si>
  <si>
    <t>3rd Duty 1 – 6</t>
  </si>
  <si>
    <t>3rd Duty 1 – 7</t>
  </si>
  <si>
    <t>Inner Gate Mechanism Duty</t>
  </si>
  <si>
    <t>3rd Duty 1 – 8</t>
  </si>
  <si>
    <t>Watch Duty office</t>
  </si>
  <si>
    <t>Duty Mess Hall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</si>
  <si>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1 CPL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</si>
  <si>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CPL</t>
    </r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</si>
  <si>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Squad B barracks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</si>
  <si>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4 -1 Leave</t>
    </r>
  </si>
  <si>
    <t>3rd Squad B barracks</t>
  </si>
  <si>
    <t>3rd Duty 4 -2 Leave</t>
  </si>
  <si>
    <t>3rd Duty 4 -3 Leave</t>
  </si>
  <si>
    <t>3rd Duty 4 -4 Leave</t>
  </si>
  <si>
    <t>3rd Duty 4 -5 Leave</t>
  </si>
  <si>
    <t>3rd Duty 4 -6 Leave</t>
  </si>
  <si>
    <t>3rd Duty 4 – 7 Leave</t>
  </si>
  <si>
    <t>3rd Duty 4 -8 Leave</t>
  </si>
  <si>
    <t>3rd Duty 4 – 9 Leave</t>
  </si>
  <si>
    <t>3rd Duty 4 -10 Leave</t>
  </si>
  <si>
    <t>3rd Duty 4 -11 Leave</t>
  </si>
  <si>
    <t>3rd Duty 4 -12 Leave</t>
  </si>
  <si>
    <t>18r</t>
  </si>
  <si>
    <t>3rd Duty 1 – 9</t>
  </si>
  <si>
    <t>3rd Duty 1 – 10</t>
  </si>
  <si>
    <t>19i</t>
  </si>
  <si>
    <t>Tracker's Lodge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</si>
  <si>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Track Duty 3 – 1 On Call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</si>
  <si>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Track Duty 3 – 2 On Call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</si>
  <si>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Track Duty 4 – 1 Off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</si>
  <si>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Track Duty 4 – 2 Off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</si>
  <si>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B's Quarters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</si>
  <si>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Corporal Leave</t>
    </r>
  </si>
  <si>
    <t>19r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</si>
  <si>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– 5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</si>
  <si>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– 6</t>
    </r>
  </si>
  <si>
    <t>20b</t>
  </si>
  <si>
    <t>Mess Hall</t>
  </si>
  <si>
    <t>Cook's Quarters</t>
  </si>
  <si>
    <t>20g</t>
  </si>
  <si>
    <t>Door guard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</si>
  <si>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– 7</t>
    </r>
  </si>
  <si>
    <t>3rd Squad C barracks 1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</si>
  <si>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1</t>
    </r>
  </si>
  <si>
    <t>3rd Duty 3 – 2</t>
  </si>
  <si>
    <t>3rd Duty 3 – 3</t>
  </si>
  <si>
    <t>3rd Duty 3 – 4</t>
  </si>
  <si>
    <t>3rd Duty 3 – 5</t>
  </si>
  <si>
    <t>3rd Duty 3 – 6</t>
  </si>
  <si>
    <t>3rd Squad C barracks 2</t>
  </si>
  <si>
    <t>3rd Duty 3 – 7</t>
  </si>
  <si>
    <t>3rd Duty 3 – 8</t>
  </si>
  <si>
    <t>3rd Duty 3 – 9</t>
  </si>
  <si>
    <t>3rd Duty 3 – 10</t>
  </si>
  <si>
    <t>3rd Duty 3 – 11</t>
  </si>
  <si>
    <t>3rd Duty 3 – 12</t>
  </si>
  <si>
    <t xml:space="preserve">Adjutant Corporal </t>
  </si>
  <si>
    <t>Meeting Hall</t>
  </si>
  <si>
    <t>20iii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</si>
  <si>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Corporal C's Quarters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</si>
  <si>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CPL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</si>
  <si>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Corporal D's Quarters</t>
    </r>
  </si>
  <si>
    <t>3rd Squad D barracks 1</t>
  </si>
  <si>
    <t>3rd Squad D barracks 2</t>
  </si>
  <si>
    <t>20r</t>
  </si>
  <si>
    <t>3rd Duty 2 – 8</t>
  </si>
  <si>
    <t>3rd Duty 2 – 9</t>
  </si>
  <si>
    <t>21g</t>
  </si>
  <si>
    <t>Inner bailey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</si>
  <si>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1 – 11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</si>
  <si>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1 – 12</t>
    </r>
  </si>
  <si>
    <t>22g</t>
  </si>
  <si>
    <t>Stable Guard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</si>
  <si>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2 – 1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</si>
  <si>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2 – 2</t>
    </r>
  </si>
  <si>
    <t>Stable Duty Corporal</t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</si>
  <si>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 Squad B barracks 1</t>
    </r>
  </si>
  <si>
    <t>2nd Duty 4 – 1 Off</t>
  </si>
  <si>
    <t>2nd Duty 4 – 2 Off</t>
  </si>
  <si>
    <t>2nd Duty 4 – 3 Off</t>
  </si>
  <si>
    <t>2nd Duty 4 – 4 Off</t>
  </si>
  <si>
    <t>2nd Duty 4 – 5 Off</t>
  </si>
  <si>
    <t>2nd Duty 4 – 6 Off</t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</si>
  <si>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 Squad B barracks 2</t>
    </r>
  </si>
  <si>
    <t>2nd Duty 4 – 7 Off</t>
  </si>
  <si>
    <t>2nd Duty 4 – 8 Off</t>
  </si>
  <si>
    <t>2nd Duty 4 – 9 Off</t>
  </si>
  <si>
    <t>2nd Duty 4 – 10 Off</t>
  </si>
  <si>
    <t>2nd Duty 4 – 11 Off</t>
  </si>
  <si>
    <t>2nd Duty 4 – 12 Off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</si>
  <si>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Squad B Corporal's Quarters</t>
    </r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</si>
  <si>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Duty 2 CPL</t>
    </r>
  </si>
  <si>
    <t>22iii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</si>
  <si>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– 10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</si>
  <si>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– 11</t>
    </r>
  </si>
  <si>
    <t>23b</t>
  </si>
  <si>
    <t>Silo</t>
  </si>
  <si>
    <t>23g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</si>
  <si>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2 – 12</t>
    </r>
  </si>
  <si>
    <t>Miri Pavlova</t>
  </si>
  <si>
    <t xml:space="preserve">23i </t>
  </si>
  <si>
    <t>Store</t>
  </si>
  <si>
    <t>2nd  Squad A barracks 1</t>
  </si>
  <si>
    <t>2nd  Squad A barracks 2</t>
  </si>
  <si>
    <t>Quartermaster's Quarters</t>
  </si>
  <si>
    <t>Fulvia Iakobos</t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</si>
  <si>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Co Corporal A Quarters</t>
    </r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</si>
  <si>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Co Sergeant Quarters</t>
    </r>
  </si>
  <si>
    <t>2-Sgt</t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</si>
  <si>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Co Command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</si>
  <si>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2 CPL</t>
    </r>
  </si>
  <si>
    <t>2-SCR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</si>
  <si>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 Lieutenant's Quarters</t>
    </r>
  </si>
  <si>
    <t>2-Lieut</t>
  </si>
  <si>
    <t>2nd Co Scribe's Quarters</t>
  </si>
  <si>
    <t>23v</t>
  </si>
  <si>
    <t>Wizards Quarters</t>
  </si>
  <si>
    <t>23r</t>
  </si>
  <si>
    <t>2nd Duty 2 – 3</t>
  </si>
  <si>
    <t>2nd Duty 2 – 4</t>
  </si>
  <si>
    <t>24b</t>
  </si>
  <si>
    <t>Prison guard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</si>
  <si>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1 – 1</t>
    </r>
  </si>
  <si>
    <t>24g</t>
  </si>
  <si>
    <t>Outside door</t>
  </si>
  <si>
    <t>2nd Duty 1 – 2</t>
  </si>
  <si>
    <t>2nd Duty 1 – 3</t>
  </si>
  <si>
    <t>Inside door</t>
  </si>
  <si>
    <t>2nd Duty 1 – 4</t>
  </si>
  <si>
    <t>2nd Duty 1 – 5</t>
  </si>
  <si>
    <t>Duty Corporal's Room</t>
  </si>
  <si>
    <t>Courier 1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</si>
  <si>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1 CPL</t>
    </r>
  </si>
  <si>
    <t>2nd Duty 1 – 6</t>
  </si>
  <si>
    <t>Kitchen</t>
  </si>
  <si>
    <t>All House Staff</t>
  </si>
  <si>
    <t>Meeting room S/L</t>
  </si>
  <si>
    <t>35%/35%</t>
  </si>
  <si>
    <t>Seneschal</t>
  </si>
  <si>
    <t>Castellan</t>
  </si>
  <si>
    <t>Landing guard</t>
  </si>
  <si>
    <t>2nd Duty 1 – 7</t>
  </si>
  <si>
    <t>2nd Duty 1 – 8</t>
  </si>
  <si>
    <t>Parapet guard</t>
  </si>
  <si>
    <t>2nd Duty 1 – 9</t>
  </si>
  <si>
    <t>2nd Duty 1 – 10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</si>
  <si>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C Nights</t>
    </r>
  </si>
  <si>
    <t>1st Squad Room C Nights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</si>
  <si>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B Off</t>
    </r>
  </si>
  <si>
    <t>1st Squad Room B Off</t>
  </si>
  <si>
    <t>Couriers Quarters</t>
  </si>
  <si>
    <t xml:space="preserve">Front Roof Guard </t>
  </si>
  <si>
    <t>2nd Duty 1 – 11</t>
  </si>
  <si>
    <t>2nd Duty 1 – 12</t>
  </si>
  <si>
    <t xml:space="preserve">Rear Roof Guard </t>
  </si>
  <si>
    <t>2nd Duty 2 – 5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</si>
  <si>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 Corporal C quarters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</si>
  <si>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CPL Nights</t>
    </r>
  </si>
  <si>
    <t>24 ii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</si>
  <si>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 Corporal D quarters</t>
    </r>
  </si>
  <si>
    <t>25aiii</t>
  </si>
  <si>
    <r>
      <t>2nd</t>
    </r>
    <r>
      <rPr>
        <sz val="10"/>
        <color indexed="8"/>
        <rFont val="Arial"/>
        <family val="2"/>
      </rPr>
      <t xml:space="preserve"> C1 squad Room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</si>
  <si>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 Nights</t>
    </r>
  </si>
  <si>
    <t>2nd Duty 3 – 2 Nights</t>
  </si>
  <si>
    <t>2nd Duty 3 – 3 Nights</t>
  </si>
  <si>
    <t>2nd Duty 3 – 4 Nights</t>
  </si>
  <si>
    <t>2nd Duty 3 – 5 Nights</t>
  </si>
  <si>
    <t>2nd Duty 3 – 6 Nights</t>
  </si>
  <si>
    <t>25ar</t>
  </si>
  <si>
    <t>2nd Duty 2 – 6</t>
  </si>
  <si>
    <t>25biii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</si>
  <si>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C2 squad Room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</si>
  <si>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7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</si>
  <si>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8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</si>
  <si>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9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</si>
  <si>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10 Nights</t>
    </r>
  </si>
  <si>
    <t>2nd Duty 3 – 11 Nights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</si>
  <si>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12 Nights</t>
    </r>
  </si>
  <si>
    <t>25br</t>
  </si>
  <si>
    <t>2nd Duty 2 – 7</t>
  </si>
  <si>
    <t>26aii</t>
  </si>
  <si>
    <t>Senechal's Quarters</t>
  </si>
  <si>
    <t>26aiii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</si>
  <si>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D1 squad Room</t>
    </r>
  </si>
  <si>
    <t>26ar</t>
  </si>
  <si>
    <t>2nd Duty 2 – 8</t>
  </si>
  <si>
    <t>26bii</t>
  </si>
  <si>
    <t>Chancellor's Suite</t>
  </si>
  <si>
    <t>Courier 2</t>
  </si>
  <si>
    <t>26biii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</si>
  <si>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D2 squad Room</t>
    </r>
  </si>
  <si>
    <t>26br</t>
  </si>
  <si>
    <t>2nd Duty 2 – 9</t>
  </si>
  <si>
    <t>27ii</t>
  </si>
  <si>
    <t>Captain's Quarters</t>
  </si>
  <si>
    <t>27iii</t>
  </si>
  <si>
    <t>2nd Duty 2 – 10</t>
  </si>
  <si>
    <t>28a</t>
  </si>
  <si>
    <t>2nd Duty 2 – 11</t>
  </si>
  <si>
    <t>28b</t>
  </si>
  <si>
    <t>2nd Duty 2 – 12</t>
  </si>
  <si>
    <t>Light Escort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</si>
  <si>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Light Cav Duty 1 – 1 </t>
    </r>
  </si>
  <si>
    <t xml:space="preserve">1st Light Cav Duty 1 – 2 </t>
  </si>
  <si>
    <t xml:space="preserve">1st Light Cav Duty 1 – 3 </t>
  </si>
  <si>
    <t>Light escort Corporal</t>
  </si>
  <si>
    <t>Cavalry Patrol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</si>
  <si>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Med Cav Duty 1 – 1 </t>
    </r>
  </si>
  <si>
    <t xml:space="preserve">1st Med Cav Duty 1 – 2 </t>
  </si>
  <si>
    <t xml:space="preserve">1st Med Cav Duty 1 – 3 </t>
  </si>
  <si>
    <t xml:space="preserve">1st Med Cav Duty 1 – 4 </t>
  </si>
  <si>
    <t xml:space="preserve">1st Med Cav Duty 1 – 5 </t>
  </si>
  <si>
    <t xml:space="preserve">1st Med Cav Duty 1 – 6 </t>
  </si>
  <si>
    <t xml:space="preserve">1st Med Cav Duty 1 – 7 </t>
  </si>
  <si>
    <t>1st Med Cav Duty 1 – 8</t>
  </si>
  <si>
    <t xml:space="preserve">1st Med Cav Duty 1 – 9 </t>
  </si>
  <si>
    <t>Cavalry Patrol Corporal</t>
  </si>
  <si>
    <t>Cavalry Drill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</si>
  <si>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Hvy Cav Duty 2 – 1 </t>
    </r>
  </si>
  <si>
    <t xml:space="preserve">1st Hvy Cav Duty 2 – 2 </t>
  </si>
  <si>
    <t xml:space="preserve">1st Hvy Cav Duty 2 – 3 </t>
  </si>
  <si>
    <t xml:space="preserve">1st Hvy Cav Duty 2 – 4 </t>
  </si>
  <si>
    <t xml:space="preserve">1st Hvy Cav Duty 2 – 5 </t>
  </si>
  <si>
    <t xml:space="preserve">1st Hvy Cav Duty 2 – 6 </t>
  </si>
  <si>
    <t>Cavalry Drill CPL</t>
  </si>
  <si>
    <t>1-D -CPL</t>
  </si>
  <si>
    <t>Lunadain Night</t>
  </si>
  <si>
    <t>Gromdain  Night</t>
  </si>
  <si>
    <t>Tserdain  Night</t>
  </si>
  <si>
    <t>Moldain  Night</t>
  </si>
  <si>
    <t>Nytdain  Night</t>
  </si>
  <si>
    <t>Loshdain  Night</t>
  </si>
  <si>
    <t>Soladain  Night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</si>
  <si>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Duty 3 – 1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</si>
  <si>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Duty 3 – 2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</si>
  <si>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Duty 3 – 3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</si>
  <si>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Duty 3 – 4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</si>
  <si>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– 9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</si>
  <si>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CPL</t>
    </r>
  </si>
  <si>
    <t>4th Duty 1-7</t>
  </si>
  <si>
    <t>4th Duty 1-8</t>
  </si>
  <si>
    <t>4th Duty 1-9</t>
  </si>
  <si>
    <t>4th Duty 1-10</t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</si>
  <si>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Duty 3 – 5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</si>
  <si>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Duty 3 – 6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</si>
  <si>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2 – 2 </t>
    </r>
  </si>
  <si>
    <t>4th Duty 2 – 4</t>
  </si>
  <si>
    <t>4th Duty 2 – 5</t>
  </si>
  <si>
    <t>4th Duty 2 – 6</t>
  </si>
  <si>
    <t>4th Duty 2 – 7</t>
  </si>
  <si>
    <t>4th Duty 2 – 8</t>
  </si>
  <si>
    <t>4th Duty 2 – 9</t>
  </si>
  <si>
    <t>4th Duty 2 – 10</t>
  </si>
  <si>
    <t>4th Duty 2 – 11</t>
  </si>
  <si>
    <t>4th Duty 2 – 12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</si>
  <si>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3 - 7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</si>
  <si>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– 8</t>
    </r>
  </si>
  <si>
    <t>Inner Gate</t>
  </si>
  <si>
    <t xml:space="preserve">Stas Karpor- On Call </t>
  </si>
  <si>
    <t>Patrol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</si>
  <si>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– 10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</si>
  <si>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1 CPL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</si>
  <si>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2 CPL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</si>
  <si>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Scribe Quarters</t>
    </r>
  </si>
  <si>
    <t>4-SCR-2 on call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</si>
  <si>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– 11</t>
    </r>
  </si>
  <si>
    <t>Sergeant's Quarters</t>
  </si>
  <si>
    <t>Lieutenant's Quarters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</si>
  <si>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Liuetenant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</si>
  <si>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3 – 12</t>
    </r>
  </si>
  <si>
    <t>Light Escort Barracks D</t>
  </si>
  <si>
    <t>1st Light Cav Duty 2 – 1 Drill/Messenger</t>
  </si>
  <si>
    <t>1st Light Cav Duty 2 – 2 Drill/Messenger</t>
  </si>
  <si>
    <t>1st Light Cav Duty 2 – 3 Drill/Messenger</t>
  </si>
  <si>
    <r>
      <t xml:space="preserve">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Light Cav Duty 3 – Nights</t>
    </r>
  </si>
  <si>
    <t>Inner bailey wall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</si>
  <si>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3 - 1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</si>
  <si>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2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</si>
  <si>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3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</si>
  <si>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4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</si>
  <si>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2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</si>
  <si>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3</t>
    </r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</si>
  <si>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Squad A barracks (Female)</t>
    </r>
  </si>
  <si>
    <t>3rd Squad A barracks (Female)</t>
  </si>
  <si>
    <t>3rd Duty 1 – 3</t>
  </si>
  <si>
    <t>3rd Duty 1 – 5</t>
  </si>
  <si>
    <t>3rd Squad A barracks (Male)</t>
  </si>
  <si>
    <t>3rd Duty 1 – 11</t>
  </si>
  <si>
    <t>3rd Duty 1 – 12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</si>
  <si>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Corporal A's Quarters</t>
    </r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</si>
  <si>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Duty 1 CPL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</si>
  <si>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Scribe Quarters</t>
    </r>
  </si>
  <si>
    <t>3 SCR-1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</si>
  <si>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4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</si>
  <si>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Corporal B's Quarters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</si>
  <si>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CPL Off</t>
    </r>
  </si>
  <si>
    <t>On-call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</si>
  <si>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CPL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</si>
  <si>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1 Off</t>
    </r>
  </si>
  <si>
    <t>3rd Duty 4 – 2  Off</t>
  </si>
  <si>
    <t>3rd Duty 4 – 3 Off</t>
  </si>
  <si>
    <t>3rd Duty 4 – 4 Off</t>
  </si>
  <si>
    <t>3rd Duty 4 – 5 Off</t>
  </si>
  <si>
    <t>3rd Duty 4 – 6 Off</t>
  </si>
  <si>
    <t>3rd Duty 4 – 7 Off</t>
  </si>
  <si>
    <t>3rd Duty 4 – 8 Off</t>
  </si>
  <si>
    <t>3rd Duty 4 – 9 Off</t>
  </si>
  <si>
    <t>3rd Duty 4 – 10 Off</t>
  </si>
  <si>
    <t>3rd Duty 4 – 11 Off</t>
  </si>
  <si>
    <t>3rd Duty 4 – 12 Off</t>
  </si>
  <si>
    <t>18iv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</si>
  <si>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3 - 5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</si>
  <si>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6</t>
    </r>
  </si>
  <si>
    <t>19iv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</si>
  <si>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7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</si>
  <si>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8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</si>
  <si>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C Corporals quarters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</si>
  <si>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 Corporals quarters</t>
    </r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</si>
  <si>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Duty 2 CPL</t>
    </r>
  </si>
  <si>
    <t>3rd Duty 2 – 5</t>
  </si>
  <si>
    <t>3rd Duty 2 – 6</t>
  </si>
  <si>
    <t>3rd Duty 2 – 7</t>
  </si>
  <si>
    <t>3rd Duty 2 – 10</t>
  </si>
  <si>
    <t>3rd Duty 2 – 11</t>
  </si>
  <si>
    <t>3rd Duty 2 – 12</t>
  </si>
  <si>
    <t>20v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</si>
  <si>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9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</si>
  <si>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3 -10</t>
    </r>
  </si>
  <si>
    <t>Patrols</t>
  </si>
  <si>
    <t>Stable guardpost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</si>
  <si>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3 – 1</t>
    </r>
  </si>
  <si>
    <t>2nd  Squad B barracks 1</t>
  </si>
  <si>
    <t>2nd  Squad B barracks 2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</si>
  <si>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CPL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</si>
  <si>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11</t>
    </r>
  </si>
  <si>
    <t>Store room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</si>
  <si>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 Corporal B quarters</t>
    </r>
  </si>
  <si>
    <t>Quartermaster's quarters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</si>
  <si>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Sergeant Quarters</t>
    </r>
  </si>
  <si>
    <t>Lieutenant's Scribe</t>
  </si>
  <si>
    <t>Wizards Laboratory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</si>
  <si>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12</t>
    </r>
  </si>
  <si>
    <t>House Staff Quarters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</si>
  <si>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3 – 2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</si>
  <si>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3 – 3</t>
    </r>
  </si>
  <si>
    <t>Corporal's Aide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</si>
  <si>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3 – 4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</si>
  <si>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CPL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</si>
  <si>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B/D Off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</si>
  <si>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B Leave -1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</si>
  <si>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B Leave -2</t>
    </r>
  </si>
  <si>
    <t>1st Cav B Leave -3</t>
  </si>
  <si>
    <t>1st Cav B Leave -4</t>
  </si>
  <si>
    <t>1st Cav B Leave -5</t>
  </si>
  <si>
    <t>1st Cav B Leave -6</t>
  </si>
  <si>
    <t>1st Cav B Leave -7</t>
  </si>
  <si>
    <t>1st Cav B Leave -8</t>
  </si>
  <si>
    <t>1st Cav B Leave -9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</si>
  <si>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B/D</t>
    </r>
  </si>
  <si>
    <t>1st Cav D Drill – 1</t>
  </si>
  <si>
    <t>1st Squad Room B/D</t>
  </si>
  <si>
    <t>1st Cav D Drill – 2</t>
  </si>
  <si>
    <t>1st Cav D Drill – 3</t>
  </si>
  <si>
    <t>1st Cav D Drill – 4</t>
  </si>
  <si>
    <t>1st Cav D Drill – 5</t>
  </si>
  <si>
    <t>1st Cav D Drill – 6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</si>
  <si>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3 – 5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</si>
  <si>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3 – 6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</si>
  <si>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C Quarters 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</si>
  <si>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3 CPL Nights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</si>
  <si>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D Quarters 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</si>
  <si>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2 Drill CPL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</si>
  <si>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5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</si>
  <si>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6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</si>
  <si>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7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</si>
  <si>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  Corporal quarters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</si>
  <si>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8</t>
    </r>
  </si>
  <si>
    <t>2nd Duty 2 CPL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</si>
  <si>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9</t>
    </r>
  </si>
  <si>
    <t>Lieutenant/2IC</t>
  </si>
  <si>
    <t>2nd D1 squad Room</t>
  </si>
  <si>
    <t>2nd Duty 2 – 2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</si>
  <si>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10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</si>
  <si>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D2 squad</t>
    </r>
  </si>
  <si>
    <t>2nd D2 squad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</si>
  <si>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11</t>
    </r>
  </si>
  <si>
    <t>27r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</si>
  <si>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12</t>
    </r>
  </si>
  <si>
    <t>Light Escort Corporal</t>
  </si>
  <si>
    <t>Light Escort Patrol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</si>
  <si>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2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</si>
  <si>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4 – 1 Leave</t>
    </r>
  </si>
  <si>
    <t>4th Duty 4 – 2 Leave</t>
  </si>
  <si>
    <t>4th Duty 4 – 3 Leave</t>
  </si>
  <si>
    <t>4th Duty 4 – 4 Leave</t>
  </si>
  <si>
    <t>4th Duty 4 – 5 Leave</t>
  </si>
  <si>
    <t>4th Duty 4 – 6 Leave</t>
  </si>
  <si>
    <t>4th Duty 4 – 7 Leave</t>
  </si>
  <si>
    <t>4th Duty 4 – 8 Leave</t>
  </si>
  <si>
    <t>4th Duty 4 – 9 Leave</t>
  </si>
  <si>
    <t>4th Duty 4 – 10 Leave</t>
  </si>
  <si>
    <t>4th Duty 4 – 11 Leave</t>
  </si>
  <si>
    <t>4th Duty 4 – 12 Leave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</si>
  <si>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SGT</t>
    </r>
  </si>
  <si>
    <t>Light Escort Barracks B/D</t>
  </si>
  <si>
    <t>Light Escort Barracks A/C</t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</si>
  <si>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 B CPL Quarters </t>
    </r>
  </si>
  <si>
    <r>
      <t>3</t>
    </r>
    <r>
      <rPr>
        <vertAlign val="superscript"/>
        <sz val="10"/>
        <color indexed="63"/>
        <rFont val="Arial"/>
        <family val="2"/>
      </rPr>
      <t>rd</t>
    </r>
    <r>
      <rPr>
        <sz val="10"/>
        <color indexed="63"/>
        <rFont val="Arial"/>
        <family val="2"/>
      </rPr>
      <t xml:space="preserve"> Duty 3 CPL </t>
    </r>
    <r>
      <rPr>
        <sz val="10"/>
        <color indexed="8"/>
        <rFont val="Arial"/>
        <family val="2"/>
      </rPr>
      <t>Nights</t>
    </r>
  </si>
  <si>
    <t>3rd Squad  B Barracks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</si>
  <si>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1 Nights</t>
    </r>
  </si>
  <si>
    <t>3rd Duty 3 – 2 Nights</t>
  </si>
  <si>
    <t>3rd Duty 3 – 3 Nights</t>
  </si>
  <si>
    <t>3rd Duty 3 – 4 Nights</t>
  </si>
  <si>
    <t>3rd Duty 3 – 5 Nights</t>
  </si>
  <si>
    <t>3rd Duty 3 – 6 Nights</t>
  </si>
  <si>
    <t>3rd Duty 3 – 7 Nights</t>
  </si>
  <si>
    <t>3rd Duty 3 – 8 Nights</t>
  </si>
  <si>
    <t>3rd Duty 3 – 9 Nights</t>
  </si>
  <si>
    <t>3rd Duty 3 – 10 Nights</t>
  </si>
  <si>
    <t>3rd Duty 3 – 11 Nights</t>
  </si>
  <si>
    <t>3rd Duty 3 – 12 Nights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</si>
  <si>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2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</si>
  <si>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3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</si>
  <si>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4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</si>
  <si>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5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</si>
  <si>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6 Nights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</si>
  <si>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11 Nights</t>
    </r>
  </si>
  <si>
    <r>
      <t>2nd</t>
    </r>
    <r>
      <rPr>
        <sz val="10"/>
        <color indexed="63"/>
        <rFont val="Arial"/>
        <family val="2"/>
      </rPr>
      <t xml:space="preserve"> Duty 3 CPL </t>
    </r>
    <r>
      <rPr>
        <sz val="10"/>
        <color indexed="8"/>
        <rFont val="Arial"/>
        <family val="2"/>
      </rPr>
      <t>Nights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</si>
  <si>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C's Quarters</t>
    </r>
  </si>
  <si>
    <r>
      <t xml:space="preserve">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4 CPL Off</t>
    </r>
  </si>
  <si>
    <t>1st Corporal D's Quarters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</si>
  <si>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C Off</t>
    </r>
  </si>
  <si>
    <t>1st Squad Room C Off</t>
  </si>
  <si>
    <t>1st Squad Room D Nights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</si>
  <si>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Med Cav Duty 2 – 1 </t>
    </r>
  </si>
  <si>
    <t xml:space="preserve">1st Med Cav Duty 2 – 2 </t>
  </si>
  <si>
    <t xml:space="preserve">1st Med Cav Duty 2 – 3 </t>
  </si>
  <si>
    <t xml:space="preserve">1st Med Cav Duty 2 – 4 </t>
  </si>
  <si>
    <t xml:space="preserve">1st Med Cav Duty 2 – 5 </t>
  </si>
  <si>
    <t xml:space="preserve">1st Med Cav Duty 2 – 6 </t>
  </si>
  <si>
    <t xml:space="preserve">1st Med Cav Duty 2 – 7 </t>
  </si>
  <si>
    <t xml:space="preserve">1st Med Cav Duty 2 – 8 </t>
  </si>
  <si>
    <t xml:space="preserve">1st Med Cav Duty 2 – 9 </t>
  </si>
  <si>
    <t>4th Squad C barracks</t>
  </si>
  <si>
    <t xml:space="preserve">4 SCR – 2 On Call </t>
  </si>
  <si>
    <t>Anton Czerny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</si>
  <si>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Sergeant</t>
    </r>
  </si>
  <si>
    <t>1st Light Cav Duty 1 – 1 Escort Duty</t>
  </si>
  <si>
    <t>1st Light Cav Duty 1 – 2 Escort Duty</t>
  </si>
  <si>
    <t>1st Light Cav Duty 1 – 3 Escort Duty</t>
  </si>
  <si>
    <t>Light Escort Barracks A</t>
  </si>
  <si>
    <t>1st Light Cav Duty 4 – 1 Leave</t>
  </si>
  <si>
    <t>1st Light Cav Duty 4 – 2 Leave</t>
  </si>
  <si>
    <t>1st Light Cav Duty 4 – 3 Leave</t>
  </si>
  <si>
    <t>Stable duty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</si>
  <si>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Co Corporal A quarters</t>
    </r>
  </si>
  <si>
    <r>
      <t>2</t>
    </r>
    <r>
      <rPr>
        <vertAlign val="superscript"/>
        <sz val="10"/>
        <color indexed="63"/>
        <rFont val="Arial"/>
        <family val="2"/>
      </rPr>
      <t>nd</t>
    </r>
    <r>
      <rPr>
        <sz val="10"/>
        <color indexed="63"/>
        <rFont val="Arial"/>
        <family val="2"/>
      </rPr>
      <t xml:space="preserve"> Duty 2 – CPL</t>
    </r>
  </si>
  <si>
    <t>1st Corporal Leave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</si>
  <si>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D's Quarters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</si>
  <si>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Duty 1 Corporal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</si>
  <si>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A/C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</si>
  <si>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Duty 2 Drill/Patrol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</si>
  <si>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Duty 4 Leave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</si>
  <si>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C – 2 squad Room</t>
    </r>
  </si>
  <si>
    <t>2nd Duty 1 – 1</t>
  </si>
  <si>
    <t>4th Squad A barracks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</si>
  <si>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4  – 7 Off</t>
    </r>
  </si>
  <si>
    <t>3rd Squad A barracks 1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</si>
  <si>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2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</si>
  <si>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3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</si>
  <si>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4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</si>
  <si>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5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</si>
  <si>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6 Nights</t>
    </r>
  </si>
  <si>
    <t>3rd Squad A barracks 2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</si>
  <si>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7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</si>
  <si>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8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</si>
  <si>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9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</si>
  <si>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10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</si>
  <si>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11 Nights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</si>
  <si>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3 – 12 Nights</t>
    </r>
  </si>
  <si>
    <t>3rd Corporal A's Quarters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</si>
  <si>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CPL Leave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</si>
  <si>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2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</si>
  <si>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3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</si>
  <si>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4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</si>
  <si>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5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</si>
  <si>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6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</si>
  <si>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7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</si>
  <si>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8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</si>
  <si>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9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</si>
  <si>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10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</si>
  <si>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11 Off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</si>
  <si>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Duty 4 – 12 Off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</si>
  <si>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A/B's Quarters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</si>
  <si>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4 -1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</si>
  <si>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4 -2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</si>
  <si>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4 -3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</si>
  <si>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4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</si>
  <si>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5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</si>
  <si>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6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</si>
  <si>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7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</si>
  <si>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8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</si>
  <si>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9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</si>
  <si>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10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</si>
  <si>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11 Off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</si>
  <si>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4 – 12 Off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</si>
  <si>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A/C Nights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</si>
  <si>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D Off</t>
    </r>
  </si>
  <si>
    <t>1st Corporal C's Quarters</t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</si>
  <si>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1 – 1</t>
    </r>
  </si>
  <si>
    <r>
      <t>4</t>
    </r>
    <r>
      <rPr>
        <vertAlign val="superscript"/>
        <sz val="10"/>
        <color indexed="63"/>
        <rFont val="Arial"/>
        <family val="2"/>
      </rPr>
      <t>th</t>
    </r>
    <r>
      <rPr>
        <sz val="10"/>
        <color indexed="63"/>
        <rFont val="Arial"/>
        <family val="2"/>
      </rPr>
      <t xml:space="preserve"> Duty 1 – 2 </t>
    </r>
  </si>
  <si>
    <t>4th Duty 1 – 3</t>
  </si>
  <si>
    <t>4th Duty 1 – 4</t>
  </si>
  <si>
    <t>4th Duty 1 – 5</t>
  </si>
  <si>
    <t>4th Duty 1 – 6</t>
  </si>
  <si>
    <t>4th Duty 1 – 7</t>
  </si>
  <si>
    <t>4th Duty 1 – 8</t>
  </si>
  <si>
    <t>4th Duty 1 – 9</t>
  </si>
  <si>
    <t>4th Duty 1 – 10</t>
  </si>
  <si>
    <t>4th Duty 1 – 11</t>
  </si>
  <si>
    <t>4th Duty 1 – 12</t>
  </si>
  <si>
    <t>3rd Duty 4 CPL Off</t>
  </si>
  <si>
    <t>Stables Day CPL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</si>
  <si>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Drill/Patrol CPL</t>
    </r>
  </si>
  <si>
    <t>Night patrol</t>
  </si>
  <si>
    <t>2nd Duty 4 CPL Off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</si>
  <si>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D Leave -1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</si>
  <si>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D Leave -2</t>
    </r>
  </si>
  <si>
    <t>1st Cav D Leave -3</t>
  </si>
  <si>
    <t>1st Cav D Leave -4</t>
  </si>
  <si>
    <t>1st Cav D Leave -5</t>
  </si>
  <si>
    <t>1st Cav D Leave -6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</si>
  <si>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B/D Drill/Patrol</t>
    </r>
  </si>
  <si>
    <t>1st Cav B Drill – 1</t>
  </si>
  <si>
    <t>1st Cav B Drill – 2</t>
  </si>
  <si>
    <t>1st Cav B Drill – 3</t>
  </si>
  <si>
    <t>1st Cav B Drill – 4</t>
  </si>
  <si>
    <t>1st Cav D Drill -7</t>
  </si>
  <si>
    <t>1st Cav D Drill -8</t>
  </si>
  <si>
    <t>1st Cav D Drill -9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</si>
  <si>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1 CPL </t>
    </r>
  </si>
  <si>
    <t>3rd CPL A Quarters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</si>
  <si>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A's Quarters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</si>
  <si>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Duty 3 – 1 Nights</t>
    </r>
  </si>
  <si>
    <t>1st Duty 3 – 2 Nights</t>
  </si>
  <si>
    <r>
      <t xml:space="preserve">1st </t>
    </r>
    <r>
      <rPr>
        <sz val="10"/>
        <color indexed="63"/>
        <rFont val="Arial"/>
        <family val="2"/>
      </rPr>
      <t>Duty 3 – 3 Nights</t>
    </r>
  </si>
  <si>
    <r>
      <t xml:space="preserve">1st </t>
    </r>
    <r>
      <rPr>
        <sz val="10"/>
        <color indexed="63"/>
        <rFont val="Arial"/>
        <family val="2"/>
      </rPr>
      <t>Duty 3 – 4 Nights</t>
    </r>
  </si>
  <si>
    <r>
      <t xml:space="preserve">1st </t>
    </r>
    <r>
      <rPr>
        <sz val="10"/>
        <color indexed="63"/>
        <rFont val="Arial"/>
        <family val="2"/>
      </rPr>
      <t>Duty 3 – 5 Nights</t>
    </r>
  </si>
  <si>
    <r>
      <t xml:space="preserve">1st </t>
    </r>
    <r>
      <rPr>
        <sz val="10"/>
        <color indexed="63"/>
        <rFont val="Arial"/>
        <family val="2"/>
      </rPr>
      <t>Duty 3 – 6 Nights</t>
    </r>
  </si>
  <si>
    <r>
      <t xml:space="preserve">1st </t>
    </r>
    <r>
      <rPr>
        <sz val="10"/>
        <color indexed="63"/>
        <rFont val="Arial"/>
        <family val="2"/>
      </rPr>
      <t>Duty 3 – 7 Nights</t>
    </r>
  </si>
  <si>
    <r>
      <t xml:space="preserve">1st </t>
    </r>
    <r>
      <rPr>
        <sz val="10"/>
        <color indexed="63"/>
        <rFont val="Arial"/>
        <family val="2"/>
      </rPr>
      <t>Duty 3 – 8 Nights</t>
    </r>
  </si>
  <si>
    <r>
      <t xml:space="preserve">1st </t>
    </r>
    <r>
      <rPr>
        <sz val="10"/>
        <color indexed="63"/>
        <rFont val="Arial"/>
        <family val="2"/>
      </rPr>
      <t>Duty 3 – 9 Nights</t>
    </r>
  </si>
  <si>
    <r>
      <t xml:space="preserve">1st </t>
    </r>
    <r>
      <rPr>
        <sz val="10"/>
        <color indexed="63"/>
        <rFont val="Arial"/>
        <family val="2"/>
      </rPr>
      <t>Duty 3  – 10 Nights</t>
    </r>
  </si>
  <si>
    <r>
      <t xml:space="preserve">1st </t>
    </r>
    <r>
      <rPr>
        <sz val="10"/>
        <color indexed="63"/>
        <rFont val="Arial"/>
        <family val="2"/>
      </rPr>
      <t>Duty 3  – 11 Nights</t>
    </r>
  </si>
  <si>
    <r>
      <t xml:space="preserve">1st </t>
    </r>
    <r>
      <rPr>
        <sz val="10"/>
        <color indexed="63"/>
        <rFont val="Arial"/>
        <family val="2"/>
      </rPr>
      <t>Duty 3  – 12 Nights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</si>
  <si>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A/C Leave</t>
    </r>
  </si>
  <si>
    <t>1st Squad Room A/C Leave</t>
  </si>
  <si>
    <t>1st Squad Room B/D Nights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</si>
  <si>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Corporal C quarters</t>
    </r>
  </si>
  <si>
    <t>1-C-CPL Leave</t>
  </si>
  <si>
    <t>1st Corporal D quarters</t>
  </si>
  <si>
    <t>1st Light Cav Duty 2 – 1 Off</t>
  </si>
  <si>
    <t>1st Light Cav Duty 2 – 2 Off</t>
  </si>
  <si>
    <t>1st Light Cav Duty 2 – 3 Off</t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</si>
  <si>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Duty 3 – 1</t>
    </r>
  </si>
  <si>
    <t>Duty Scribe – On Call</t>
  </si>
  <si>
    <t>Inner bailey Patrol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</si>
  <si>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Squad Room A/C Off</t>
    </r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</si>
  <si>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A Leave -1</t>
    </r>
  </si>
  <si>
    <t>1st Squad Room A/C Off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</si>
  <si>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Cav A Leave -2</t>
    </r>
  </si>
  <si>
    <t>1st Cav A Leave -3</t>
  </si>
  <si>
    <t>1st Cav A Leave -4</t>
  </si>
  <si>
    <t>1st Cav A Leave -5</t>
  </si>
  <si>
    <t>1st Cav A Leave -6</t>
  </si>
  <si>
    <t>1st Cav A Leave -7</t>
  </si>
  <si>
    <t>1st Cav A Leave -8</t>
  </si>
  <si>
    <t>1st Cav A Leave -9</t>
  </si>
  <si>
    <t>1st Squad Room A/C Drill</t>
  </si>
  <si>
    <t>1st Cav C Drill – 1</t>
  </si>
  <si>
    <t>1st Cav C Drill – 2</t>
  </si>
  <si>
    <t>1st Cav C Drill – 3</t>
  </si>
  <si>
    <t>1st Cav C Drill – 4</t>
  </si>
  <si>
    <t>1st Cav C Drill – 5</t>
  </si>
  <si>
    <t>1st Cav C Drill – 6</t>
  </si>
  <si>
    <t xml:space="preserve">0gp 2sp 6cp </t>
  </si>
  <si>
    <t xml:space="preserve">0gp 4sp 1cp </t>
  </si>
  <si>
    <t>1d6+1</t>
  </si>
  <si>
    <t xml:space="preserve">0gp 2sp 1cp </t>
  </si>
  <si>
    <t xml:space="preserve">0gp 3sp 3cp </t>
  </si>
  <si>
    <t xml:space="preserve">0gp 3sp 5cp </t>
  </si>
  <si>
    <t xml:space="preserve">1d8 </t>
  </si>
  <si>
    <t xml:space="preserve">0gp 3sp 6cp </t>
  </si>
  <si>
    <t xml:space="preserve">0gp 1sp 5cp </t>
  </si>
  <si>
    <t xml:space="preserve">0gp 2sp 4cp </t>
  </si>
  <si>
    <t xml:space="preserve">0gp 4sp 6cp </t>
  </si>
  <si>
    <t xml:space="preserve">0gp 4sp 2cp </t>
  </si>
  <si>
    <t xml:space="preserve">0gp 1sp 6cp </t>
  </si>
  <si>
    <t xml:space="preserve">0gp 1sp 4cp </t>
  </si>
  <si>
    <t xml:space="preserve">0gp 4sp 3cp </t>
  </si>
  <si>
    <t>20pp 11 gp 8 sp 4cp 750gp silver flagon</t>
  </si>
  <si>
    <t xml:space="preserve">0gp 2sp 5cp </t>
  </si>
  <si>
    <t xml:space="preserve">0gp 3sp 2cp </t>
  </si>
  <si>
    <t xml:space="preserve">0gp 1sp 3cp </t>
  </si>
  <si>
    <t xml:space="preserve">0gp 4sp 5cp </t>
  </si>
  <si>
    <t xml:space="preserve">0gp 2sp 3cp </t>
  </si>
  <si>
    <t xml:space="preserve">0gp 3sp 4cp </t>
  </si>
  <si>
    <t xml:space="preserve">0gp 1sp 2cp </t>
  </si>
  <si>
    <t xml:space="preserve">0gp 1sp 1cp </t>
  </si>
  <si>
    <t xml:space="preserve">0gp 3sp 1cp </t>
  </si>
  <si>
    <t xml:space="preserve">0gp 2sp 2cp </t>
  </si>
  <si>
    <t xml:space="preserve">0gp 4sp 4cp </t>
  </si>
  <si>
    <t xml:space="preserve">1d4 </t>
  </si>
  <si>
    <t xml:space="preserve">1gp 4sp 0cp </t>
  </si>
  <si>
    <t xml:space="preserve">4gp 3sp 0cp </t>
  </si>
  <si>
    <t xml:space="preserve">1gp 6sp 0cp </t>
  </si>
  <si>
    <t xml:space="preserve">0gp 5sp 0cp </t>
  </si>
  <si>
    <t xml:space="preserve">0gp 4sp 0cp </t>
  </si>
  <si>
    <t>2d4+2</t>
  </si>
  <si>
    <t xml:space="preserve">16gp 5sp 2cp </t>
  </si>
  <si>
    <t>48gp 4sp 1cp 150 gpv Holy symbol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</si>
</sst>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GENERAL"/>
    <numFmt numFmtId="165" formatCode="0%"/>
  </numFmts>
  <fonts count="10"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9"/>
      <color indexed="63"/>
      <name val="Arial"/>
      <family val="2"/>
    </font>
    <font>
      <i/>
      <sz val="10"/>
      <color indexed="63"/>
      <name val="Arial"/>
      <family val="2"/>
    </font>
    <font>
      <sz val="11"/>
      <color indexed="63"/>
      <name val="TTE1B45F90t00"/>
      <family val="0"/>
    </font>
    <font>
      <sz val="10"/>
      <color indexed="10"/>
      <name val="Arial"/>
      <family val="2"/>
    </font>
    <font>
      <b/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 applyNumberFormat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43" fontId="0" fillId="0" borderId="0" applyNumberFormat="0" applyFont="0" applyBorder="0" applyAlignment="0" applyProtection="0"/>
    <xf numFmtId="41" fontId="0" fillId="0" borderId="0" applyNumberFormat="0" applyFont="0" applyBorder="0" applyAlignment="0" applyProtection="0"/>
    <xf numFmtId="44" fontId="0" fillId="0" borderId="0" applyNumberFormat="0" applyFont="0" applyBorder="0" applyAlignment="0" applyProtection="0"/>
    <xf numFmtId="42" fontId="0" fillId="0" borderId="0" applyNumberFormat="0" applyFont="0" applyBorder="0" applyAlignment="0" applyProtection="0"/>
    <xf numFmtId="9" fontId="0" fillId="0" borderId="0" applyNumberFormat="0" applyFont="0" applyBorder="0" applyAlignment="0" applyProtection="0"/>
  </cellStyleXfs>
  <cellXfs count="69"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5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0" fillId="0" borderId="5" xfId="0" applyNumberFormat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3" fillId="8" borderId="0" xfId="0" applyNumberFormat="1" applyFont="1" applyFill="1" applyAlignment="1">
      <alignment/>
    </xf>
    <xf numFmtId="164" fontId="0" fillId="9" borderId="1" xfId="0" applyNumberFormat="1" applyFill="1" applyBorder="1" applyAlignment="1">
      <alignment/>
    </xf>
    <xf numFmtId="164" fontId="0" fillId="6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0" fillId="9" borderId="0" xfId="0" applyNumberFormat="1" applyFill="1" applyAlignment="1">
      <alignment/>
    </xf>
    <xf numFmtId="164" fontId="3" fillId="9" borderId="0" xfId="0" applyNumberFormat="1" applyFont="1" applyFill="1" applyAlignment="1">
      <alignment/>
    </xf>
    <xf numFmtId="164" fontId="0" fillId="8" borderId="0" xfId="0" applyNumberFormat="1" applyFill="1" applyAlignment="1">
      <alignment/>
    </xf>
    <xf numFmtId="164" fontId="0" fillId="0" borderId="5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0" borderId="5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Y262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1" width="11.57421875" style="0" customWidth="1"/>
    <col min="2" max="2" width="22.7109375" style="0" customWidth="1"/>
    <col min="3" max="3" width="4.421875" style="0" customWidth="1"/>
    <col min="4" max="25" width="11.57421875" style="1" customWidth="1"/>
    <col min="26" max="256" width="11.57421875" style="0" customWidth="1"/>
  </cols>
  <sheetData>
    <row r="2" ht="12.75">
      <c r="A2" s="2" t="s">
        <v>0</v>
      </c>
    </row>
    <row r="3" spans="1:10" ht="12.75">
      <c r="A3" t="s">
        <v>1</v>
      </c>
      <c r="B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12.75">
      <c r="A4" t="s">
        <v>8</v>
      </c>
      <c r="B4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0" ht="12.75">
      <c r="A5" t="s">
        <v>15</v>
      </c>
      <c r="B5" t="s">
        <v>16</v>
      </c>
      <c r="F5" s="3" t="s">
        <v>17</v>
      </c>
      <c r="G5" s="3" t="s">
        <v>18</v>
      </c>
      <c r="H5" s="3"/>
      <c r="I5" s="3"/>
      <c r="J5" s="3"/>
    </row>
    <row r="6" spans="1:10" ht="12.75">
      <c r="A6" t="s">
        <v>19</v>
      </c>
      <c r="B6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</row>
    <row r="7" spans="1:10" ht="12.75">
      <c r="A7" t="s">
        <v>26</v>
      </c>
      <c r="B7" t="s">
        <v>27</v>
      </c>
      <c r="F7" s="3" t="s">
        <v>28</v>
      </c>
      <c r="G7" s="3" t="s">
        <v>22</v>
      </c>
      <c r="H7" s="3" t="s">
        <v>25</v>
      </c>
      <c r="I7" s="3" t="s">
        <v>29</v>
      </c>
      <c r="J7" s="3" t="s">
        <v>23</v>
      </c>
    </row>
    <row r="8" spans="1:10" ht="12.75">
      <c r="A8" t="s">
        <v>30</v>
      </c>
      <c r="B8" t="s">
        <v>31</v>
      </c>
      <c r="F8" s="4" t="s">
        <v>32</v>
      </c>
      <c r="G8" s="4" t="s">
        <v>4</v>
      </c>
      <c r="H8" s="4" t="s">
        <v>5</v>
      </c>
      <c r="I8" s="4" t="s">
        <v>6</v>
      </c>
      <c r="J8" s="4" t="s">
        <v>7</v>
      </c>
    </row>
    <row r="9" spans="1:10" ht="12.75">
      <c r="A9" t="s">
        <v>33</v>
      </c>
      <c r="B9" t="s">
        <v>34</v>
      </c>
      <c r="F9" s="4" t="s">
        <v>10</v>
      </c>
      <c r="G9" s="4" t="s">
        <v>14</v>
      </c>
      <c r="H9" s="4" t="s">
        <v>11</v>
      </c>
      <c r="I9" s="4" t="s">
        <v>12</v>
      </c>
      <c r="J9" s="4" t="s">
        <v>13</v>
      </c>
    </row>
    <row r="10" spans="1:10" ht="12.75">
      <c r="A10" t="s">
        <v>35</v>
      </c>
      <c r="B10" t="s">
        <v>36</v>
      </c>
      <c r="F10" s="4" t="s">
        <v>17</v>
      </c>
      <c r="G10" s="4" t="s">
        <v>23</v>
      </c>
      <c r="H10" s="4"/>
      <c r="I10" s="4"/>
      <c r="J10" s="4"/>
    </row>
    <row r="11" spans="1:10" ht="12.75">
      <c r="A11" t="s">
        <v>37</v>
      </c>
      <c r="B11" t="s">
        <v>38</v>
      </c>
      <c r="F11" s="4" t="s">
        <v>21</v>
      </c>
      <c r="G11" s="4" t="s">
        <v>25</v>
      </c>
      <c r="H11" s="4" t="s">
        <v>22</v>
      </c>
      <c r="I11" s="4" t="s">
        <v>39</v>
      </c>
      <c r="J11" s="4" t="s">
        <v>29</v>
      </c>
    </row>
    <row r="12" spans="1:10" ht="12.75">
      <c r="A12" t="s">
        <v>40</v>
      </c>
      <c r="B12" t="s">
        <v>41</v>
      </c>
      <c r="F12" s="4" t="s">
        <v>28</v>
      </c>
      <c r="G12" s="4" t="s">
        <v>23</v>
      </c>
      <c r="H12" s="4" t="s">
        <v>22</v>
      </c>
      <c r="I12" s="4" t="s">
        <v>25</v>
      </c>
      <c r="J12" s="4" t="s">
        <v>29</v>
      </c>
    </row>
    <row r="13" spans="1:10" ht="12.75">
      <c r="A13" t="s">
        <v>42</v>
      </c>
      <c r="B13" t="s">
        <v>43</v>
      </c>
      <c r="F13" s="5" t="s">
        <v>44</v>
      </c>
      <c r="G13" s="5" t="s">
        <v>4</v>
      </c>
      <c r="H13" s="5" t="s">
        <v>5</v>
      </c>
      <c r="I13" s="5" t="s">
        <v>6</v>
      </c>
      <c r="J13" s="5" t="s">
        <v>7</v>
      </c>
    </row>
    <row r="14" spans="1:10" ht="12.75">
      <c r="A14" t="s">
        <v>45</v>
      </c>
      <c r="B14" t="s">
        <v>46</v>
      </c>
      <c r="F14" s="5" t="s">
        <v>10</v>
      </c>
      <c r="G14" s="5" t="s">
        <v>13</v>
      </c>
      <c r="H14" s="5" t="s">
        <v>14</v>
      </c>
      <c r="I14" s="5" t="s">
        <v>11</v>
      </c>
      <c r="J14" s="5" t="s">
        <v>12</v>
      </c>
    </row>
    <row r="15" spans="1:10" ht="12.75">
      <c r="A15" t="s">
        <v>47</v>
      </c>
      <c r="B15" t="s">
        <v>48</v>
      </c>
      <c r="F15" s="5" t="s">
        <v>17</v>
      </c>
      <c r="G15" s="5" t="s">
        <v>49</v>
      </c>
      <c r="H15" s="5"/>
      <c r="I15" s="5"/>
      <c r="J15" s="5"/>
    </row>
    <row r="16" spans="1:10" ht="12.75">
      <c r="A16" t="s">
        <v>50</v>
      </c>
      <c r="B16" t="s">
        <v>51</v>
      </c>
      <c r="F16" s="5" t="s">
        <v>21</v>
      </c>
      <c r="G16" s="5" t="s">
        <v>29</v>
      </c>
      <c r="H16" s="5" t="s">
        <v>25</v>
      </c>
      <c r="I16" s="5" t="s">
        <v>22</v>
      </c>
      <c r="J16" s="5" t="s">
        <v>23</v>
      </c>
    </row>
    <row r="17" spans="1:10" ht="12.75">
      <c r="A17" t="s">
        <v>52</v>
      </c>
      <c r="B17" t="s">
        <v>53</v>
      </c>
      <c r="F17" s="5" t="s">
        <v>28</v>
      </c>
      <c r="G17" s="5" t="s">
        <v>29</v>
      </c>
      <c r="H17" s="5" t="s">
        <v>23</v>
      </c>
      <c r="I17" s="5" t="s">
        <v>22</v>
      </c>
      <c r="J17" s="5" t="s">
        <v>25</v>
      </c>
    </row>
    <row r="18" spans="1:10" ht="12.75">
      <c r="A18" t="s">
        <v>54</v>
      </c>
      <c r="B18" t="s">
        <v>55</v>
      </c>
      <c r="F18" s="6" t="s">
        <v>56</v>
      </c>
      <c r="G18" s="6" t="s">
        <v>4</v>
      </c>
      <c r="H18" s="6" t="s">
        <v>5</v>
      </c>
      <c r="I18" s="6" t="s">
        <v>6</v>
      </c>
      <c r="J18" s="6" t="s">
        <v>7</v>
      </c>
    </row>
    <row r="19" spans="1:10" ht="12.75">
      <c r="A19" t="s">
        <v>57</v>
      </c>
      <c r="B19" t="s">
        <v>58</v>
      </c>
      <c r="F19" s="6" t="s">
        <v>10</v>
      </c>
      <c r="G19" s="6" t="s">
        <v>12</v>
      </c>
      <c r="H19" s="6" t="s">
        <v>13</v>
      </c>
      <c r="I19" s="6" t="s">
        <v>14</v>
      </c>
      <c r="J19" s="6" t="s">
        <v>11</v>
      </c>
    </row>
    <row r="20" spans="1:10" ht="12.75">
      <c r="A20" t="s">
        <v>59</v>
      </c>
      <c r="B20" t="s">
        <v>60</v>
      </c>
      <c r="F20" s="6" t="s">
        <v>17</v>
      </c>
      <c r="G20" s="6" t="s">
        <v>49</v>
      </c>
      <c r="H20" s="6"/>
      <c r="I20" s="6"/>
      <c r="J20" s="6"/>
    </row>
    <row r="21" spans="1:10" ht="12.75">
      <c r="A21" t="s">
        <v>61</v>
      </c>
      <c r="B21" t="s">
        <v>62</v>
      </c>
      <c r="F21" s="6" t="s">
        <v>21</v>
      </c>
      <c r="G21" s="6" t="s">
        <v>63</v>
      </c>
      <c r="H21" s="6" t="s">
        <v>29</v>
      </c>
      <c r="I21" s="6" t="s">
        <v>25</v>
      </c>
      <c r="J21" s="6" t="s">
        <v>22</v>
      </c>
    </row>
    <row r="22" spans="1:10" ht="12.75">
      <c r="A22" t="s">
        <v>64</v>
      </c>
      <c r="B22" t="s">
        <v>65</v>
      </c>
      <c r="F22" s="6" t="s">
        <v>28</v>
      </c>
      <c r="G22" s="6" t="s">
        <v>25</v>
      </c>
      <c r="H22" s="6" t="s">
        <v>29</v>
      </c>
      <c r="I22" s="6" t="s">
        <v>23</v>
      </c>
      <c r="J22" s="6" t="s">
        <v>22</v>
      </c>
    </row>
    <row r="23" spans="1:10" ht="12.75">
      <c r="A23" t="s">
        <v>66</v>
      </c>
      <c r="B23" t="s">
        <v>67</v>
      </c>
      <c r="F23"/>
      <c r="G23"/>
      <c r="H23"/>
      <c r="I23"/>
      <c r="J23"/>
    </row>
    <row r="24" spans="1:10" ht="12.75">
      <c r="A24" t="s">
        <v>68</v>
      </c>
      <c r="B24" t="s">
        <v>69</v>
      </c>
      <c r="F24"/>
      <c r="G24"/>
      <c r="H24"/>
      <c r="I24"/>
      <c r="J24"/>
    </row>
    <row r="25" spans="1:10" ht="12.75">
      <c r="A25" t="s">
        <v>70</v>
      </c>
      <c r="B25" t="s">
        <v>71</v>
      </c>
      <c r="E25"/>
      <c r="F25" t="s">
        <v>72</v>
      </c>
      <c r="G25"/>
      <c r="H25"/>
      <c r="I25"/>
      <c r="J25"/>
    </row>
    <row r="26" spans="1:10" ht="12.75">
      <c r="A26" t="s">
        <v>73</v>
      </c>
      <c r="B26" t="s">
        <v>74</v>
      </c>
      <c r="E26"/>
      <c r="F26" t="s">
        <v>75</v>
      </c>
      <c r="G26"/>
      <c r="H26"/>
      <c r="I26"/>
      <c r="J26"/>
    </row>
    <row r="27" spans="1:10" ht="12.75">
      <c r="A27" t="s">
        <v>76</v>
      </c>
      <c r="B27" t="s">
        <v>77</v>
      </c>
      <c r="E27"/>
      <c r="F27" t="s">
        <v>78</v>
      </c>
      <c r="G27"/>
      <c r="H27"/>
      <c r="I27"/>
      <c r="J27"/>
    </row>
    <row r="28" spans="1:10" ht="12.75">
      <c r="A28" t="s">
        <v>79</v>
      </c>
      <c r="B28" t="s">
        <v>80</v>
      </c>
      <c r="E28"/>
      <c r="F28" t="s">
        <v>81</v>
      </c>
      <c r="G28"/>
      <c r="H28"/>
      <c r="I28"/>
      <c r="J28"/>
    </row>
    <row r="29" spans="1:6" ht="12.75">
      <c r="A29" t="s">
        <v>82</v>
      </c>
      <c r="B29" t="s">
        <v>83</v>
      </c>
      <c r="E29"/>
      <c r="F29"/>
    </row>
    <row r="30" spans="1:6" ht="12.75">
      <c r="A30" t="s">
        <v>84</v>
      </c>
      <c r="B30" t="s">
        <v>85</v>
      </c>
      <c r="E30"/>
      <c r="F30" s="1" t="s">
        <v>86</v>
      </c>
    </row>
    <row r="31" spans="1:6" ht="12.75">
      <c r="A31" t="s">
        <v>87</v>
      </c>
      <c r="B31" t="s">
        <v>88</v>
      </c>
      <c r="E31"/>
      <c r="F31" s="1" t="s">
        <v>89</v>
      </c>
    </row>
    <row r="32" spans="1:5" ht="12.75">
      <c r="A32" t="s">
        <v>90</v>
      </c>
      <c r="B32" t="s">
        <v>91</v>
      </c>
      <c r="E32"/>
    </row>
    <row r="33" spans="1:6" ht="12.75">
      <c r="A33" t="s">
        <v>92</v>
      </c>
      <c r="B33" t="s">
        <v>93</v>
      </c>
      <c r="E33"/>
      <c r="F33" s="1" t="s">
        <v>94</v>
      </c>
    </row>
    <row r="34" spans="1:6" ht="12.75">
      <c r="A34" t="s">
        <v>95</v>
      </c>
      <c r="B34" t="s">
        <v>96</v>
      </c>
      <c r="E34"/>
      <c r="F34" s="1" t="s">
        <v>97</v>
      </c>
    </row>
    <row r="35" spans="1:6" ht="12.75">
      <c r="A35" t="s">
        <v>98</v>
      </c>
      <c r="B35" t="s">
        <v>99</v>
      </c>
      <c r="E35"/>
      <c r="F35" s="1" t="s">
        <v>100</v>
      </c>
    </row>
    <row r="36" spans="1:5" ht="12.75">
      <c r="A36" t="s">
        <v>101</v>
      </c>
      <c r="B36" t="s">
        <v>102</v>
      </c>
      <c r="E36"/>
    </row>
    <row r="37" spans="1:6" ht="12.75">
      <c r="A37" t="s">
        <v>103</v>
      </c>
      <c r="B37" t="s">
        <v>104</v>
      </c>
      <c r="E37"/>
      <c r="F37" s="1" t="s">
        <v>105</v>
      </c>
    </row>
    <row r="38" spans="1:5" ht="12.75">
      <c r="A38" t="s">
        <v>106</v>
      </c>
      <c r="B38" t="s">
        <v>107</v>
      </c>
      <c r="E38"/>
    </row>
    <row r="39" spans="1:6" ht="12.75">
      <c r="A39" t="s">
        <v>108</v>
      </c>
      <c r="B39" t="s">
        <v>109</v>
      </c>
      <c r="E39" s="1" t="s">
        <v>110</v>
      </c>
      <c r="F39" t="s">
        <v>111</v>
      </c>
    </row>
    <row r="40" spans="1:6" ht="12.75">
      <c r="A40" t="s">
        <v>112</v>
      </c>
      <c r="B40" t="s">
        <v>113</v>
      </c>
      <c r="F40" t="s">
        <v>114</v>
      </c>
    </row>
    <row r="41" spans="1:6" ht="12.75">
      <c r="A41" t="s">
        <v>115</v>
      </c>
      <c r="B41" t="s">
        <v>116</v>
      </c>
      <c r="F41" t="s">
        <v>117</v>
      </c>
    </row>
    <row r="42" spans="1:7" ht="12.75">
      <c r="A42" t="s">
        <v>118</v>
      </c>
      <c r="B42" t="s">
        <v>119</v>
      </c>
      <c r="F42" t="s">
        <v>120</v>
      </c>
      <c r="G42"/>
    </row>
    <row r="43" spans="1:6" ht="12.75">
      <c r="A43" t="s">
        <v>121</v>
      </c>
      <c r="B43" t="s">
        <v>122</v>
      </c>
      <c r="F43"/>
    </row>
    <row r="44" spans="1:6" ht="12.75">
      <c r="A44" t="s">
        <v>123</v>
      </c>
      <c r="B44" t="s">
        <v>124</v>
      </c>
      <c r="F44"/>
    </row>
    <row r="45" spans="1:6" ht="12.75">
      <c r="A45" t="s">
        <v>125</v>
      </c>
      <c r="B45" t="s">
        <v>126</v>
      </c>
      <c r="F45"/>
    </row>
    <row r="46" spans="1:10" ht="12.75">
      <c r="A46" t="s">
        <v>127</v>
      </c>
      <c r="B46" t="s">
        <v>128</v>
      </c>
      <c r="G46"/>
      <c r="H46"/>
      <c r="I46"/>
      <c r="J46"/>
    </row>
    <row r="47" spans="1:2" ht="12.75">
      <c r="A47" t="s">
        <v>129</v>
      </c>
      <c r="B47" t="s">
        <v>130</v>
      </c>
    </row>
    <row r="48" spans="1:2" ht="12.75">
      <c r="A48" t="s">
        <v>131</v>
      </c>
      <c r="B48" t="s">
        <v>132</v>
      </c>
    </row>
    <row r="49" spans="1:2" ht="12.75">
      <c r="A49" t="s">
        <v>133</v>
      </c>
      <c r="B49" t="s">
        <v>134</v>
      </c>
    </row>
    <row r="50" spans="1:2" ht="12.75">
      <c r="A50" t="s">
        <v>135</v>
      </c>
      <c r="B50" t="s">
        <v>136</v>
      </c>
    </row>
    <row r="51" spans="1:2" ht="12.75">
      <c r="A51" t="s">
        <v>137</v>
      </c>
      <c r="B51" t="s">
        <v>138</v>
      </c>
    </row>
    <row r="52" spans="1:2" ht="12.75">
      <c r="A52" t="s">
        <v>139</v>
      </c>
      <c r="B52" t="s">
        <v>140</v>
      </c>
    </row>
    <row r="53" spans="1:2" ht="12.75">
      <c r="A53" t="s">
        <v>141</v>
      </c>
      <c r="B53" t="s">
        <v>142</v>
      </c>
    </row>
    <row r="54" spans="1:2" ht="12.75">
      <c r="A54" t="s">
        <v>143</v>
      </c>
      <c r="B54" t="s">
        <v>144</v>
      </c>
    </row>
    <row r="55" spans="1:2" ht="12.75">
      <c r="A55" t="s">
        <v>145</v>
      </c>
      <c r="B55" t="s">
        <v>146</v>
      </c>
    </row>
    <row r="56" spans="1:2" ht="12.75">
      <c r="A56" t="s">
        <v>147</v>
      </c>
      <c r="B56" t="s">
        <v>148</v>
      </c>
    </row>
    <row r="57" spans="1:2" ht="12.75">
      <c r="A57" t="s">
        <v>149</v>
      </c>
      <c r="B57" t="s">
        <v>150</v>
      </c>
    </row>
    <row r="58" spans="1:2" ht="12.75">
      <c r="A58" t="s">
        <v>151</v>
      </c>
      <c r="B58" t="s">
        <v>152</v>
      </c>
    </row>
    <row r="59" spans="1:2" ht="12.75">
      <c r="A59" t="s">
        <v>153</v>
      </c>
      <c r="B59" t="s">
        <v>154</v>
      </c>
    </row>
    <row r="60" spans="1:2" ht="12.75">
      <c r="A60" t="s">
        <v>155</v>
      </c>
      <c r="B60" t="s">
        <v>156</v>
      </c>
    </row>
    <row r="61" spans="1:2" ht="12.75">
      <c r="A61" t="s">
        <v>157</v>
      </c>
      <c r="B61" t="s">
        <v>158</v>
      </c>
    </row>
    <row r="62" spans="1:2" ht="12.75">
      <c r="A62" t="s">
        <v>159</v>
      </c>
      <c r="B62" t="s">
        <v>160</v>
      </c>
    </row>
    <row r="63" spans="1:2" ht="12.75">
      <c r="A63" t="s">
        <v>161</v>
      </c>
      <c r="B63" t="s">
        <v>162</v>
      </c>
    </row>
    <row r="64" spans="1:2" ht="12.75">
      <c r="A64" t="s">
        <v>163</v>
      </c>
      <c r="B64" t="s">
        <v>164</v>
      </c>
    </row>
    <row r="65" spans="1:2" ht="12.75">
      <c r="A65" t="s">
        <v>165</v>
      </c>
      <c r="B65" t="s">
        <v>166</v>
      </c>
    </row>
    <row r="66" spans="1:2" ht="12.75">
      <c r="A66" t="s">
        <v>167</v>
      </c>
      <c r="B66" t="s">
        <v>168</v>
      </c>
    </row>
    <row r="67" spans="1:2" ht="12.75">
      <c r="A67" t="s">
        <v>169</v>
      </c>
      <c r="B67" t="s">
        <v>170</v>
      </c>
    </row>
    <row r="68" spans="1:2" ht="12.75">
      <c r="A68" t="s">
        <v>171</v>
      </c>
      <c r="B68" t="s">
        <v>172</v>
      </c>
    </row>
    <row r="69" spans="1:2" ht="12.75">
      <c r="A69" t="s">
        <v>173</v>
      </c>
      <c r="B69" t="s">
        <v>174</v>
      </c>
    </row>
    <row r="70" spans="1:2" ht="12.75">
      <c r="A70" t="s">
        <v>175</v>
      </c>
      <c r="B70" t="s">
        <v>176</v>
      </c>
    </row>
    <row r="71" spans="1:2" ht="12.75">
      <c r="A71" t="s">
        <v>177</v>
      </c>
      <c r="B71" t="s">
        <v>178</v>
      </c>
    </row>
    <row r="72" spans="1:2" ht="12.75">
      <c r="A72" t="s">
        <v>179</v>
      </c>
      <c r="B72" t="s">
        <v>180</v>
      </c>
    </row>
    <row r="73" spans="1:2" ht="12.75">
      <c r="A73" t="s">
        <v>181</v>
      </c>
      <c r="B73" t="s">
        <v>182</v>
      </c>
    </row>
    <row r="74" spans="1:2" ht="12.75">
      <c r="A74" t="s">
        <v>183</v>
      </c>
      <c r="B74" t="s">
        <v>184</v>
      </c>
    </row>
    <row r="75" spans="1:2" ht="12.75">
      <c r="A75" t="s">
        <v>185</v>
      </c>
      <c r="B75" t="s">
        <v>186</v>
      </c>
    </row>
    <row r="76" spans="1:2" ht="12.75">
      <c r="A76" t="s">
        <v>187</v>
      </c>
      <c r="B76" t="s">
        <v>188</v>
      </c>
    </row>
    <row r="77" spans="1:2" ht="12.75">
      <c r="A77" t="s">
        <v>189</v>
      </c>
      <c r="B77" t="s">
        <v>190</v>
      </c>
    </row>
    <row r="78" spans="1:2" ht="12.75">
      <c r="A78" t="s">
        <v>191</v>
      </c>
      <c r="B78" t="s">
        <v>192</v>
      </c>
    </row>
    <row r="79" spans="1:2" ht="12.75">
      <c r="A79" t="s">
        <v>193</v>
      </c>
      <c r="B79" t="s">
        <v>194</v>
      </c>
    </row>
    <row r="80" spans="1:2" ht="12.75">
      <c r="A80" t="s">
        <v>195</v>
      </c>
      <c r="B80" t="s">
        <v>196</v>
      </c>
    </row>
    <row r="81" spans="1:2" ht="12.75">
      <c r="A81" t="s">
        <v>197</v>
      </c>
      <c r="B81" t="s">
        <v>198</v>
      </c>
    </row>
    <row r="82" spans="1:2" ht="12.75">
      <c r="A82" t="s">
        <v>199</v>
      </c>
      <c r="B82" t="s">
        <v>200</v>
      </c>
    </row>
    <row r="83" spans="1:2" ht="12.75">
      <c r="A83" t="s">
        <v>201</v>
      </c>
      <c r="B83" t="s">
        <v>202</v>
      </c>
    </row>
    <row r="84" spans="1:2" ht="12.75">
      <c r="A84" t="s">
        <v>203</v>
      </c>
      <c r="B84" t="s">
        <v>204</v>
      </c>
    </row>
    <row r="85" spans="1:2" ht="12.75">
      <c r="A85" t="s">
        <v>205</v>
      </c>
      <c r="B85" t="s">
        <v>206</v>
      </c>
    </row>
    <row r="86" spans="1:2" ht="12.75">
      <c r="A86" t="s">
        <v>207</v>
      </c>
      <c r="B86" t="s">
        <v>208</v>
      </c>
    </row>
    <row r="87" spans="1:2" ht="12.75">
      <c r="A87" t="s">
        <v>209</v>
      </c>
      <c r="B87" t="s">
        <v>210</v>
      </c>
    </row>
    <row r="88" spans="1:2" ht="12.75">
      <c r="A88" t="s">
        <v>211</v>
      </c>
      <c r="B88" t="s">
        <v>212</v>
      </c>
    </row>
    <row r="89" spans="1:2" ht="12.75">
      <c r="A89" t="s">
        <v>213</v>
      </c>
      <c r="B89" t="s">
        <v>214</v>
      </c>
    </row>
    <row r="90" spans="1:2" ht="12.75">
      <c r="A90" t="s">
        <v>215</v>
      </c>
      <c r="B90" t="s">
        <v>216</v>
      </c>
    </row>
    <row r="91" spans="1:2" ht="12.75">
      <c r="A91" t="s">
        <v>217</v>
      </c>
      <c r="B91" t="s">
        <v>218</v>
      </c>
    </row>
    <row r="92" spans="1:2" ht="12.75">
      <c r="A92" t="s">
        <v>219</v>
      </c>
      <c r="B92" t="s">
        <v>220</v>
      </c>
    </row>
    <row r="93" spans="1:2" ht="12.75">
      <c r="A93" t="s">
        <v>221</v>
      </c>
      <c r="B93" t="s">
        <v>222</v>
      </c>
    </row>
    <row r="94" spans="1:2" ht="12.75">
      <c r="A94" t="s">
        <v>223</v>
      </c>
      <c r="B94" t="s">
        <v>224</v>
      </c>
    </row>
    <row r="95" spans="1:2" ht="12.75">
      <c r="A95" t="s">
        <v>225</v>
      </c>
      <c r="B95" t="s">
        <v>226</v>
      </c>
    </row>
    <row r="96" spans="1:2" ht="12.75">
      <c r="A96" t="s">
        <v>227</v>
      </c>
      <c r="B96" t="s">
        <v>228</v>
      </c>
    </row>
    <row r="97" spans="1:2" ht="12.75">
      <c r="A97" t="s">
        <v>229</v>
      </c>
      <c r="B97" t="s">
        <v>230</v>
      </c>
    </row>
    <row r="98" spans="1:2" ht="12.75">
      <c r="A98" t="s">
        <v>231</v>
      </c>
      <c r="B98" t="s">
        <v>232</v>
      </c>
    </row>
    <row r="99" spans="1:2" ht="12.75">
      <c r="A99" t="s">
        <v>233</v>
      </c>
      <c r="B99" t="s">
        <v>234</v>
      </c>
    </row>
    <row r="100" spans="1:2" ht="12.75">
      <c r="A100" t="s">
        <v>235</v>
      </c>
      <c r="B100" t="s">
        <v>236</v>
      </c>
    </row>
    <row r="101" spans="1:2" ht="12.75">
      <c r="A101" t="s">
        <v>237</v>
      </c>
      <c r="B101" t="s">
        <v>238</v>
      </c>
    </row>
    <row r="102" spans="1:2" ht="12.75">
      <c r="A102" t="s">
        <v>239</v>
      </c>
      <c r="B102" t="s">
        <v>240</v>
      </c>
    </row>
    <row r="103" spans="1:2" ht="12.75">
      <c r="A103" t="s">
        <v>241</v>
      </c>
      <c r="B103" t="s">
        <v>242</v>
      </c>
    </row>
    <row r="104" spans="1:2" ht="12.75">
      <c r="A104" t="s">
        <v>243</v>
      </c>
      <c r="B104" t="s">
        <v>244</v>
      </c>
    </row>
    <row r="105" spans="1:2" ht="12.75">
      <c r="A105" t="s">
        <v>245</v>
      </c>
      <c r="B105" t="s">
        <v>246</v>
      </c>
    </row>
    <row r="106" spans="1:2" ht="12.75">
      <c r="A106" t="s">
        <v>247</v>
      </c>
      <c r="B106" t="s">
        <v>248</v>
      </c>
    </row>
    <row r="107" spans="1:2" ht="12.75">
      <c r="A107" t="s">
        <v>249</v>
      </c>
      <c r="B107" t="s">
        <v>250</v>
      </c>
    </row>
    <row r="108" spans="1:2" ht="12.75">
      <c r="A108" t="s">
        <v>251</v>
      </c>
      <c r="B108" t="s">
        <v>252</v>
      </c>
    </row>
    <row r="109" spans="1:2" ht="12.75">
      <c r="A109" t="s">
        <v>253</v>
      </c>
      <c r="B109" t="s">
        <v>254</v>
      </c>
    </row>
    <row r="110" spans="1:2" ht="12.75">
      <c r="A110" t="s">
        <v>255</v>
      </c>
      <c r="B110" t="s">
        <v>256</v>
      </c>
    </row>
    <row r="111" spans="1:2" ht="12.75">
      <c r="A111" t="s">
        <v>257</v>
      </c>
      <c r="B111" t="s">
        <v>258</v>
      </c>
    </row>
    <row r="112" spans="1:2" ht="12.75">
      <c r="A112" t="s">
        <v>259</v>
      </c>
      <c r="B112" t="s">
        <v>260</v>
      </c>
    </row>
    <row r="113" spans="1:2" ht="12.75">
      <c r="A113" t="s">
        <v>261</v>
      </c>
      <c r="B113" t="s">
        <v>262</v>
      </c>
    </row>
    <row r="114" spans="1:2" ht="12.75">
      <c r="A114" t="s">
        <v>263</v>
      </c>
      <c r="B114" t="s">
        <v>264</v>
      </c>
    </row>
    <row r="115" spans="1:2" ht="12.75">
      <c r="A115" t="s">
        <v>265</v>
      </c>
      <c r="B115" t="s">
        <v>266</v>
      </c>
    </row>
    <row r="116" spans="1:2" ht="12.75">
      <c r="A116" t="s">
        <v>267</v>
      </c>
      <c r="B116" t="s">
        <v>268</v>
      </c>
    </row>
    <row r="117" spans="1:2" ht="12.75">
      <c r="A117" t="s">
        <v>269</v>
      </c>
      <c r="B117" t="s">
        <v>270</v>
      </c>
    </row>
    <row r="118" spans="1:2" ht="12.75">
      <c r="A118" t="s">
        <v>271</v>
      </c>
      <c r="B118" t="s">
        <v>272</v>
      </c>
    </row>
    <row r="119" spans="1:2" ht="12.75">
      <c r="A119" t="s">
        <v>273</v>
      </c>
      <c r="B119" t="s">
        <v>274</v>
      </c>
    </row>
    <row r="120" spans="1:2" ht="12.75">
      <c r="A120" t="s">
        <v>275</v>
      </c>
      <c r="B120" t="s">
        <v>276</v>
      </c>
    </row>
    <row r="121" spans="1:2" ht="12.75">
      <c r="A121" t="s">
        <v>277</v>
      </c>
      <c r="B121" t="s">
        <v>278</v>
      </c>
    </row>
    <row r="122" spans="1:2" ht="12.75">
      <c r="A122" t="s">
        <v>279</v>
      </c>
      <c r="B122" t="s">
        <v>280</v>
      </c>
    </row>
    <row r="123" spans="1:2" ht="12.75">
      <c r="A123" t="s">
        <v>281</v>
      </c>
      <c r="B123" t="s">
        <v>282</v>
      </c>
    </row>
    <row r="124" spans="1:2" ht="12.75">
      <c r="A124" t="s">
        <v>283</v>
      </c>
      <c r="B124" t="s">
        <v>284</v>
      </c>
    </row>
    <row r="125" spans="1:2" ht="12.75">
      <c r="A125" t="s">
        <v>285</v>
      </c>
      <c r="B125" t="s">
        <v>286</v>
      </c>
    </row>
    <row r="126" spans="1:2" ht="12.75">
      <c r="A126" t="s">
        <v>287</v>
      </c>
      <c r="B126" t="s">
        <v>288</v>
      </c>
    </row>
    <row r="127" spans="1:2" ht="12.75">
      <c r="A127" t="s">
        <v>289</v>
      </c>
      <c r="B127" t="s">
        <v>290</v>
      </c>
    </row>
    <row r="128" spans="1:2" ht="12.75">
      <c r="A128" t="s">
        <v>291</v>
      </c>
      <c r="B128" t="s">
        <v>292</v>
      </c>
    </row>
    <row r="129" spans="1:2" ht="12.75">
      <c r="A129" t="s">
        <v>293</v>
      </c>
      <c r="B129" t="s">
        <v>294</v>
      </c>
    </row>
    <row r="130" spans="1:2" ht="12.75">
      <c r="A130" t="s">
        <v>295</v>
      </c>
      <c r="B130" t="s">
        <v>296</v>
      </c>
    </row>
    <row r="131" spans="1:2" ht="12.75">
      <c r="A131" t="s">
        <v>297</v>
      </c>
      <c r="B131" t="s">
        <v>298</v>
      </c>
    </row>
    <row r="132" spans="1:2" ht="12.75">
      <c r="A132" t="s">
        <v>299</v>
      </c>
      <c r="B132" t="s">
        <v>300</v>
      </c>
    </row>
    <row r="133" spans="1:2" ht="12.75">
      <c r="A133" t="s">
        <v>301</v>
      </c>
      <c r="B133" t="s">
        <v>302</v>
      </c>
    </row>
    <row r="134" spans="1:2" ht="12.75">
      <c r="A134" t="s">
        <v>303</v>
      </c>
      <c r="B134" t="s">
        <v>304</v>
      </c>
    </row>
    <row r="135" spans="1:2" ht="12.75">
      <c r="A135" t="s">
        <v>305</v>
      </c>
      <c r="B135" t="s">
        <v>306</v>
      </c>
    </row>
    <row r="136" spans="1:2" ht="12.75">
      <c r="A136" t="s">
        <v>307</v>
      </c>
      <c r="B136" t="s">
        <v>308</v>
      </c>
    </row>
    <row r="137" spans="1:2" ht="12.75">
      <c r="A137" t="s">
        <v>309</v>
      </c>
      <c r="B137" t="s">
        <v>310</v>
      </c>
    </row>
    <row r="138" spans="1:2" ht="12.75">
      <c r="A138" t="s">
        <v>311</v>
      </c>
      <c r="B138" t="s">
        <v>312</v>
      </c>
    </row>
    <row r="139" spans="1:2" ht="12.75">
      <c r="A139" t="s">
        <v>313</v>
      </c>
      <c r="B139" t="s">
        <v>314</v>
      </c>
    </row>
    <row r="140" spans="1:2" ht="12.75">
      <c r="A140" t="s">
        <v>315</v>
      </c>
      <c r="B140" t="s">
        <v>316</v>
      </c>
    </row>
    <row r="141" spans="1:2" ht="12.75">
      <c r="A141" t="s">
        <v>317</v>
      </c>
      <c r="B141" t="s">
        <v>318</v>
      </c>
    </row>
    <row r="142" spans="1:2" ht="12.75">
      <c r="A142" t="s">
        <v>319</v>
      </c>
      <c r="B142" t="s">
        <v>320</v>
      </c>
    </row>
    <row r="143" spans="1:2" ht="12.75">
      <c r="A143" t="s">
        <v>321</v>
      </c>
      <c r="B143" t="s">
        <v>322</v>
      </c>
    </row>
    <row r="144" spans="1:2" ht="12.75">
      <c r="A144" t="s">
        <v>323</v>
      </c>
      <c r="B144" t="s">
        <v>324</v>
      </c>
    </row>
    <row r="145" spans="1:2" ht="12.75">
      <c r="A145" t="s">
        <v>325</v>
      </c>
      <c r="B145" t="s">
        <v>326</v>
      </c>
    </row>
    <row r="146" spans="1:2" ht="12.75">
      <c r="A146" t="s">
        <v>327</v>
      </c>
      <c r="B146" t="s">
        <v>328</v>
      </c>
    </row>
    <row r="147" spans="1:2" ht="12.75">
      <c r="A147" t="s">
        <v>329</v>
      </c>
      <c r="B147" t="s">
        <v>330</v>
      </c>
    </row>
    <row r="148" spans="1:2" ht="12.75">
      <c r="A148" t="s">
        <v>331</v>
      </c>
      <c r="B148" t="s">
        <v>332</v>
      </c>
    </row>
    <row r="149" spans="1:2" ht="12.75">
      <c r="A149" t="s">
        <v>333</v>
      </c>
      <c r="B149" t="s">
        <v>334</v>
      </c>
    </row>
    <row r="150" spans="1:2" ht="12.75">
      <c r="A150" t="s">
        <v>335</v>
      </c>
      <c r="B150" t="s">
        <v>336</v>
      </c>
    </row>
    <row r="151" spans="1:2" ht="12.75">
      <c r="A151" t="s">
        <v>337</v>
      </c>
      <c r="B151" t="s">
        <v>338</v>
      </c>
    </row>
    <row r="152" spans="1:2" ht="12.75">
      <c r="A152" t="s">
        <v>339</v>
      </c>
      <c r="B152" t="s">
        <v>340</v>
      </c>
    </row>
    <row r="153" spans="1:2" ht="12.75">
      <c r="A153" t="s">
        <v>341</v>
      </c>
      <c r="B153" t="s">
        <v>342</v>
      </c>
    </row>
    <row r="154" spans="1:2" ht="12.75">
      <c r="A154" t="s">
        <v>343</v>
      </c>
      <c r="B154" t="s">
        <v>344</v>
      </c>
    </row>
    <row r="155" spans="1:2" ht="12.75">
      <c r="A155" t="s">
        <v>345</v>
      </c>
      <c r="B155" t="s">
        <v>346</v>
      </c>
    </row>
    <row r="156" spans="1:2" ht="12.75">
      <c r="A156" t="s">
        <v>347</v>
      </c>
      <c r="B156" t="s">
        <v>348</v>
      </c>
    </row>
    <row r="157" spans="1:2" ht="12.75">
      <c r="A157" t="s">
        <v>349</v>
      </c>
      <c r="B157" t="s">
        <v>350</v>
      </c>
    </row>
    <row r="158" spans="1:2" ht="12.75">
      <c r="A158" t="s">
        <v>351</v>
      </c>
      <c r="B158" t="s">
        <v>352</v>
      </c>
    </row>
    <row r="159" spans="1:2" ht="12.75">
      <c r="A159" t="s">
        <v>353</v>
      </c>
      <c r="B159" t="s">
        <v>354</v>
      </c>
    </row>
    <row r="160" spans="1:2" ht="12.75">
      <c r="A160" t="s">
        <v>355</v>
      </c>
      <c r="B160" t="s">
        <v>356</v>
      </c>
    </row>
    <row r="161" spans="1:2" ht="12.75">
      <c r="A161" t="s">
        <v>357</v>
      </c>
      <c r="B161" t="s">
        <v>358</v>
      </c>
    </row>
    <row r="162" spans="1:2" ht="12.75">
      <c r="A162" t="s">
        <v>359</v>
      </c>
      <c r="B162" t="s">
        <v>360</v>
      </c>
    </row>
    <row r="163" spans="1:2" ht="12.75">
      <c r="A163" t="s">
        <v>361</v>
      </c>
      <c r="B163" t="s">
        <v>362</v>
      </c>
    </row>
    <row r="164" spans="1:2" ht="12.75">
      <c r="A164" t="s">
        <v>363</v>
      </c>
      <c r="B164" t="s">
        <v>364</v>
      </c>
    </row>
    <row r="165" spans="1:2" ht="12.75">
      <c r="A165" t="s">
        <v>365</v>
      </c>
      <c r="B165" t="s">
        <v>366</v>
      </c>
    </row>
    <row r="166" spans="1:2" ht="12.75">
      <c r="A166" t="s">
        <v>367</v>
      </c>
      <c r="B166" t="s">
        <v>368</v>
      </c>
    </row>
    <row r="167" spans="1:2" ht="12.75">
      <c r="A167" t="s">
        <v>369</v>
      </c>
      <c r="B167" t="s">
        <v>370</v>
      </c>
    </row>
    <row r="168" spans="1:2" ht="12.75">
      <c r="A168" t="s">
        <v>371</v>
      </c>
      <c r="B168" t="s">
        <v>372</v>
      </c>
    </row>
    <row r="169" spans="1:2" ht="12.75">
      <c r="A169" t="s">
        <v>373</v>
      </c>
      <c r="B169" t="s">
        <v>374</v>
      </c>
    </row>
    <row r="170" spans="1:2" ht="12.75">
      <c r="A170" t="s">
        <v>375</v>
      </c>
      <c r="B170" t="s">
        <v>376</v>
      </c>
    </row>
    <row r="171" spans="1:2" ht="12.75">
      <c r="A171" t="s">
        <v>377</v>
      </c>
      <c r="B171" t="s">
        <v>378</v>
      </c>
    </row>
    <row r="172" spans="1:2" ht="12.75">
      <c r="A172" t="s">
        <v>379</v>
      </c>
      <c r="B172" t="s">
        <v>380</v>
      </c>
    </row>
    <row r="173" spans="1:2" ht="12.75">
      <c r="A173" t="s">
        <v>381</v>
      </c>
      <c r="B173" t="s">
        <v>382</v>
      </c>
    </row>
    <row r="174" spans="1:2" ht="12.75">
      <c r="A174" t="s">
        <v>383</v>
      </c>
      <c r="B174" t="s">
        <v>384</v>
      </c>
    </row>
    <row r="175" spans="1:2" ht="12.75">
      <c r="A175" t="s">
        <v>385</v>
      </c>
      <c r="B175" t="s">
        <v>386</v>
      </c>
    </row>
    <row r="176" spans="1:2" ht="12.75">
      <c r="A176" t="s">
        <v>387</v>
      </c>
      <c r="B176" t="s">
        <v>388</v>
      </c>
    </row>
    <row r="177" spans="1:2" ht="12.75">
      <c r="A177" t="s">
        <v>389</v>
      </c>
      <c r="B177" t="s">
        <v>390</v>
      </c>
    </row>
    <row r="178" spans="1:2" ht="12.75">
      <c r="A178" t="s">
        <v>391</v>
      </c>
      <c r="B178" t="s">
        <v>392</v>
      </c>
    </row>
    <row r="179" spans="1:2" ht="12.75" customHeight="1">
      <c r="A179" t="s">
        <v>393</v>
      </c>
      <c r="B179" t="s">
        <v>394</v>
      </c>
    </row>
    <row r="180" spans="1:2" ht="12.75">
      <c r="A180" t="s">
        <v>395</v>
      </c>
      <c r="B180" t="s">
        <v>396</v>
      </c>
    </row>
    <row r="181" spans="1:2" ht="12.75">
      <c r="A181" t="s">
        <v>397</v>
      </c>
      <c r="B181" t="s">
        <v>398</v>
      </c>
    </row>
    <row r="182" spans="1:2" ht="12.75">
      <c r="A182" t="s">
        <v>399</v>
      </c>
      <c r="B182" t="s">
        <v>400</v>
      </c>
    </row>
    <row r="183" spans="1:2" ht="12.75">
      <c r="A183" t="s">
        <v>401</v>
      </c>
      <c r="B183" t="s">
        <v>402</v>
      </c>
    </row>
    <row r="184" spans="1:2" ht="12.75">
      <c r="A184" t="s">
        <v>403</v>
      </c>
      <c r="B184" t="s">
        <v>404</v>
      </c>
    </row>
    <row r="185" spans="1:2" ht="12.75">
      <c r="A185" t="s">
        <v>405</v>
      </c>
      <c r="B185" t="s">
        <v>406</v>
      </c>
    </row>
    <row r="186" spans="1:2" ht="12.75">
      <c r="A186" t="s">
        <v>407</v>
      </c>
      <c r="B186" t="s">
        <v>408</v>
      </c>
    </row>
    <row r="187" spans="1:2" ht="12.75">
      <c r="A187" t="s">
        <v>409</v>
      </c>
      <c r="B187" t="s">
        <v>410</v>
      </c>
    </row>
    <row r="188" spans="1:2" ht="12.75">
      <c r="A188" t="s">
        <v>411</v>
      </c>
      <c r="B188" t="s">
        <v>412</v>
      </c>
    </row>
    <row r="189" spans="1:2" ht="12.75">
      <c r="A189" t="s">
        <v>413</v>
      </c>
      <c r="B189" t="s">
        <v>414</v>
      </c>
    </row>
    <row r="190" spans="1:2" ht="12.75">
      <c r="A190" t="s">
        <v>415</v>
      </c>
      <c r="B190" t="s">
        <v>416</v>
      </c>
    </row>
    <row r="191" spans="1:2" ht="12.75">
      <c r="A191" t="s">
        <v>417</v>
      </c>
      <c r="B191" t="s">
        <v>418</v>
      </c>
    </row>
    <row r="192" spans="1:2" ht="12.75">
      <c r="A192" t="s">
        <v>419</v>
      </c>
      <c r="B192" t="s">
        <v>420</v>
      </c>
    </row>
    <row r="193" spans="1:2" ht="12.75">
      <c r="A193" t="s">
        <v>421</v>
      </c>
      <c r="B193" t="s">
        <v>422</v>
      </c>
    </row>
    <row r="194" spans="1:2" ht="12.75">
      <c r="A194" t="s">
        <v>423</v>
      </c>
      <c r="B194" t="s">
        <v>424</v>
      </c>
    </row>
    <row r="195" spans="1:2" ht="12.75">
      <c r="A195" t="s">
        <v>425</v>
      </c>
      <c r="B195" t="s">
        <v>426</v>
      </c>
    </row>
    <row r="196" spans="1:2" ht="12.75">
      <c r="A196" t="s">
        <v>427</v>
      </c>
      <c r="B196" t="s">
        <v>428</v>
      </c>
    </row>
    <row r="197" spans="1:2" ht="12.75">
      <c r="A197" t="s">
        <v>429</v>
      </c>
      <c r="B197" t="s">
        <v>430</v>
      </c>
    </row>
    <row r="198" spans="1:2" ht="12.75">
      <c r="A198" t="s">
        <v>431</v>
      </c>
      <c r="B198" t="s">
        <v>432</v>
      </c>
    </row>
    <row r="199" spans="1:2" ht="12.75">
      <c r="A199" t="s">
        <v>433</v>
      </c>
      <c r="B199" t="s">
        <v>434</v>
      </c>
    </row>
    <row r="200" spans="1:2" ht="12.75">
      <c r="A200" t="s">
        <v>435</v>
      </c>
      <c r="B200" t="s">
        <v>436</v>
      </c>
    </row>
    <row r="201" spans="1:2" ht="12.75">
      <c r="A201" t="s">
        <v>437</v>
      </c>
      <c r="B201" t="s">
        <v>438</v>
      </c>
    </row>
    <row r="202" spans="1:2" ht="12.75">
      <c r="A202" t="s">
        <v>439</v>
      </c>
      <c r="B202" t="s">
        <v>440</v>
      </c>
    </row>
    <row r="203" spans="1:2" ht="12.75">
      <c r="A203" t="s">
        <v>441</v>
      </c>
      <c r="B203" t="s">
        <v>442</v>
      </c>
    </row>
    <row r="204" spans="1:2" ht="12.75">
      <c r="A204" t="s">
        <v>443</v>
      </c>
      <c r="B204" t="s">
        <v>444</v>
      </c>
    </row>
    <row r="205" spans="1:2" ht="12.75">
      <c r="A205" t="s">
        <v>445</v>
      </c>
      <c r="B205" t="s">
        <v>446</v>
      </c>
    </row>
    <row r="206" spans="1:2" ht="12.75">
      <c r="A206" t="s">
        <v>447</v>
      </c>
      <c r="B206" t="s">
        <v>448</v>
      </c>
    </row>
    <row r="207" spans="1:2" ht="12.75">
      <c r="A207" t="s">
        <v>449</v>
      </c>
      <c r="B207" t="s">
        <v>450</v>
      </c>
    </row>
    <row r="208" spans="1:2" ht="12.75">
      <c r="A208" t="s">
        <v>451</v>
      </c>
      <c r="B208" t="s">
        <v>452</v>
      </c>
    </row>
    <row r="209" spans="1:2" ht="12.75">
      <c r="A209" t="s">
        <v>453</v>
      </c>
      <c r="B209" t="s">
        <v>454</v>
      </c>
    </row>
    <row r="210" spans="1:2" ht="12.75">
      <c r="A210" t="s">
        <v>455</v>
      </c>
      <c r="B210" t="s">
        <v>456</v>
      </c>
    </row>
    <row r="211" spans="1:2" ht="12.75">
      <c r="A211" t="s">
        <v>457</v>
      </c>
      <c r="B211" t="s">
        <v>458</v>
      </c>
    </row>
    <row r="212" spans="1:2" ht="12.75">
      <c r="A212" t="s">
        <v>459</v>
      </c>
      <c r="B212" t="s">
        <v>460</v>
      </c>
    </row>
    <row r="213" spans="1:2" ht="12.75">
      <c r="A213" t="s">
        <v>461</v>
      </c>
      <c r="B213" t="s">
        <v>462</v>
      </c>
    </row>
    <row r="214" spans="1:2" ht="12.75">
      <c r="A214" t="s">
        <v>463</v>
      </c>
      <c r="B214" t="s">
        <v>464</v>
      </c>
    </row>
    <row r="215" spans="1:2" ht="12.75">
      <c r="A215" t="s">
        <v>465</v>
      </c>
      <c r="B215" t="s">
        <v>466</v>
      </c>
    </row>
    <row r="216" spans="1:2" ht="12.75">
      <c r="A216" t="s">
        <v>467</v>
      </c>
      <c r="B216" t="s">
        <v>468</v>
      </c>
    </row>
    <row r="217" spans="1:2" ht="12.75">
      <c r="A217" t="s">
        <v>469</v>
      </c>
      <c r="B217" t="s">
        <v>470</v>
      </c>
    </row>
    <row r="218" spans="1:2" ht="12.75">
      <c r="A218" t="s">
        <v>471</v>
      </c>
      <c r="B218" t="s">
        <v>472</v>
      </c>
    </row>
    <row r="219" spans="1:2" ht="12.75">
      <c r="A219" t="s">
        <v>473</v>
      </c>
      <c r="B219" t="s">
        <v>474</v>
      </c>
    </row>
    <row r="220" spans="1:2" ht="12.75">
      <c r="A220" t="s">
        <v>475</v>
      </c>
      <c r="B220" t="s">
        <v>476</v>
      </c>
    </row>
    <row r="221" spans="1:2" ht="12.75">
      <c r="A221" t="s">
        <v>477</v>
      </c>
      <c r="B221" t="s">
        <v>478</v>
      </c>
    </row>
    <row r="222" spans="1:2" ht="12.75">
      <c r="A222" t="s">
        <v>479</v>
      </c>
      <c r="B222" t="s">
        <v>480</v>
      </c>
    </row>
    <row r="223" spans="1:2" ht="12.75">
      <c r="A223" t="s">
        <v>481</v>
      </c>
      <c r="B223" t="s">
        <v>482</v>
      </c>
    </row>
    <row r="224" spans="1:2" ht="12.75">
      <c r="A224" t="s">
        <v>483</v>
      </c>
      <c r="B224" t="s">
        <v>484</v>
      </c>
    </row>
    <row r="225" spans="1:2" ht="12.75">
      <c r="A225" t="s">
        <v>485</v>
      </c>
      <c r="B225" t="s">
        <v>486</v>
      </c>
    </row>
    <row r="226" spans="1:2" ht="12.75">
      <c r="A226" t="s">
        <v>487</v>
      </c>
      <c r="B226" t="s">
        <v>488</v>
      </c>
    </row>
    <row r="227" spans="1:2" ht="12.75">
      <c r="A227" t="s">
        <v>489</v>
      </c>
      <c r="B227" t="s">
        <v>490</v>
      </c>
    </row>
    <row r="230" ht="12.75">
      <c r="A230" s="2" t="s">
        <v>491</v>
      </c>
    </row>
    <row r="231" spans="1:2" ht="12.75">
      <c r="A231" t="s">
        <v>492</v>
      </c>
      <c r="B231" t="s">
        <v>493</v>
      </c>
    </row>
    <row r="232" spans="1:2" ht="12.75">
      <c r="A232" t="s">
        <v>494</v>
      </c>
      <c r="B232" t="s">
        <v>495</v>
      </c>
    </row>
    <row r="233" spans="1:2" ht="12.75">
      <c r="A233" t="s">
        <v>496</v>
      </c>
      <c r="B233" t="s">
        <v>497</v>
      </c>
    </row>
    <row r="234" spans="1:2" ht="12.75">
      <c r="A234" t="s">
        <v>498</v>
      </c>
      <c r="B234" t="s">
        <v>499</v>
      </c>
    </row>
    <row r="235" spans="1:2" ht="12.75">
      <c r="A235" t="s">
        <v>498</v>
      </c>
      <c r="B235" t="s">
        <v>500</v>
      </c>
    </row>
    <row r="236" spans="1:2" ht="12.75">
      <c r="A236" t="s">
        <v>498</v>
      </c>
      <c r="B236" t="s">
        <v>501</v>
      </c>
    </row>
    <row r="237" spans="1:2" ht="12.75">
      <c r="A237" t="s">
        <v>498</v>
      </c>
      <c r="B237" t="s">
        <v>502</v>
      </c>
    </row>
    <row r="238" spans="1:2" ht="12.75">
      <c r="A238" t="s">
        <v>503</v>
      </c>
      <c r="B238" t="s">
        <v>504</v>
      </c>
    </row>
    <row r="239" spans="1:2" ht="12.75">
      <c r="A239" t="s">
        <v>503</v>
      </c>
      <c r="B239" t="s">
        <v>505</v>
      </c>
    </row>
    <row r="240" spans="1:2" ht="12.75">
      <c r="A240" t="s">
        <v>503</v>
      </c>
      <c r="B240" t="s">
        <v>506</v>
      </c>
    </row>
    <row r="241" spans="1:2" ht="12.75">
      <c r="A241" t="s">
        <v>507</v>
      </c>
      <c r="B241" t="s">
        <v>508</v>
      </c>
    </row>
    <row r="242" spans="1:2" ht="12.75">
      <c r="A242" t="s">
        <v>507</v>
      </c>
      <c r="B242" t="s">
        <v>509</v>
      </c>
    </row>
    <row r="243" spans="1:2" ht="12.75">
      <c r="A243" t="s">
        <v>507</v>
      </c>
      <c r="B243" t="s">
        <v>510</v>
      </c>
    </row>
    <row r="245" spans="1:2" ht="12.75">
      <c r="A245" t="s">
        <v>511</v>
      </c>
      <c r="B245" s="7" t="s">
        <v>512</v>
      </c>
    </row>
    <row r="246" spans="1:2" ht="12.75">
      <c r="A246" t="s">
        <v>511</v>
      </c>
      <c r="B246" s="7" t="s">
        <v>513</v>
      </c>
    </row>
    <row r="247" spans="3:25" ht="12.75">
      <c r="C247" s="8"/>
      <c r="D247" s="9"/>
      <c r="X247"/>
      <c r="Y247"/>
    </row>
    <row r="248" ht="12.75">
      <c r="A248" s="2" t="s">
        <v>514</v>
      </c>
    </row>
    <row r="249" spans="1:2" ht="12.75">
      <c r="A249" t="s">
        <v>515</v>
      </c>
      <c r="B249" s="10" t="s">
        <v>516</v>
      </c>
    </row>
    <row r="251" spans="1:2" ht="12.75">
      <c r="A251" s="11" t="s">
        <v>517</v>
      </c>
      <c r="B251" s="7" t="s">
        <v>518</v>
      </c>
    </row>
    <row r="252" spans="1:2" ht="12.75">
      <c r="A252" s="11" t="s">
        <v>519</v>
      </c>
      <c r="B252" s="7" t="s">
        <v>520</v>
      </c>
    </row>
    <row r="253" spans="1:2" ht="12.75">
      <c r="A253" s="11" t="s">
        <v>519</v>
      </c>
      <c r="B253" s="7" t="s">
        <v>521</v>
      </c>
    </row>
    <row r="254" spans="1:2" ht="12.75">
      <c r="A254" s="11" t="s">
        <v>522</v>
      </c>
      <c r="B254" s="7" t="s">
        <v>523</v>
      </c>
    </row>
    <row r="255" ht="12.75">
      <c r="A255" s="11"/>
    </row>
    <row r="256" ht="12.75">
      <c r="A256" s="11"/>
    </row>
    <row r="261" ht="12.75">
      <c r="A261" s="12"/>
    </row>
    <row r="262" ht="12.75">
      <c r="A262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W318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1" width="20.421875" style="0" customWidth="1"/>
    <col min="2" max="2" width="20.421875" style="1" customWidth="1"/>
    <col min="3" max="3" width="20.421875" style="30" customWidth="1"/>
    <col min="4" max="4" width="3.8515625" style="0" customWidth="1"/>
    <col min="5" max="5" width="7.421875" style="29" customWidth="1"/>
    <col min="6" max="6" width="20.421875" style="30" customWidth="1"/>
    <col min="7" max="7" width="3.8515625" style="0" customWidth="1"/>
    <col min="8" max="8" width="7.421875" style="29" customWidth="1"/>
    <col min="9" max="9" width="20.421875" style="30" customWidth="1"/>
    <col min="10" max="10" width="3.8515625" style="0" customWidth="1"/>
    <col min="11" max="11" width="7.421875" style="29" customWidth="1"/>
    <col min="12" max="12" width="20.421875" style="0" customWidth="1"/>
    <col min="13" max="13" width="3.8515625" style="0" customWidth="1"/>
    <col min="14" max="14" width="7.421875" style="39" customWidth="1"/>
    <col min="15" max="15" width="20.421875" style="30" customWidth="1"/>
    <col min="16" max="16" width="3.8515625" style="0" customWidth="1"/>
    <col min="17" max="17" width="7.421875" style="29" customWidth="1"/>
    <col min="18" max="18" width="20.421875" style="0" customWidth="1"/>
    <col min="19" max="19" width="3.8515625" style="0" customWidth="1"/>
    <col min="20" max="20" width="7.421875" style="39" customWidth="1"/>
    <col min="21" max="21" width="20.421875" style="30" customWidth="1"/>
    <col min="22" max="22" width="3.8515625" style="0" customWidth="1"/>
    <col min="23" max="23" width="7.421875" style="29" customWidth="1"/>
    <col min="24" max="24" width="9.140625" style="0" customWidth="1"/>
    <col min="25" max="26" width="11.57421875" style="0" customWidth="1"/>
    <col min="27" max="27" width="8.57421875" style="0" customWidth="1"/>
    <col min="28" max="256" width="11.57421875" style="0" customWidth="1"/>
  </cols>
  <sheetData>
    <row r="1" spans="1:23" ht="12.75">
      <c r="A1" s="1" t="s">
        <v>1429</v>
      </c>
      <c r="C1" s="7" t="s">
        <v>1430</v>
      </c>
      <c r="D1" s="1"/>
      <c r="E1" s="33" t="s">
        <v>1431</v>
      </c>
      <c r="F1" s="7" t="s">
        <v>1432</v>
      </c>
      <c r="G1" s="1"/>
      <c r="H1" s="33" t="s">
        <v>1431</v>
      </c>
      <c r="I1" s="7" t="s">
        <v>1433</v>
      </c>
      <c r="J1" s="1"/>
      <c r="K1" s="33" t="s">
        <v>1431</v>
      </c>
      <c r="L1" s="1" t="s">
        <v>1434</v>
      </c>
      <c r="M1" s="1"/>
      <c r="N1" s="58" t="s">
        <v>1431</v>
      </c>
      <c r="O1" s="7" t="s">
        <v>1435</v>
      </c>
      <c r="P1" s="1"/>
      <c r="Q1" s="29" t="s">
        <v>1431</v>
      </c>
      <c r="R1" t="s">
        <v>1436</v>
      </c>
      <c r="T1" s="39" t="s">
        <v>1431</v>
      </c>
      <c r="U1" s="30" t="s">
        <v>1437</v>
      </c>
      <c r="W1" s="29" t="s">
        <v>1431</v>
      </c>
    </row>
    <row r="2" spans="1:16" ht="12.75">
      <c r="A2" s="31" t="s">
        <v>1438</v>
      </c>
      <c r="B2" s="1" t="s">
        <v>1439</v>
      </c>
      <c r="C2" s="7" t="s">
        <v>402</v>
      </c>
      <c r="D2" s="1" t="s">
        <v>1440</v>
      </c>
      <c r="E2" s="33">
        <v>1</v>
      </c>
      <c r="F2" s="7" t="s">
        <v>1441</v>
      </c>
      <c r="G2" s="1"/>
      <c r="H2" s="33"/>
      <c r="I2" s="7"/>
      <c r="J2" s="1"/>
      <c r="K2" s="33"/>
      <c r="L2" s="31"/>
      <c r="M2" s="1"/>
      <c r="N2" s="58"/>
      <c r="O2" s="7"/>
      <c r="P2" s="1"/>
    </row>
    <row r="3" spans="1:16" ht="12.75">
      <c r="A3" s="31" t="s">
        <v>1438</v>
      </c>
      <c r="B3" s="1" t="s">
        <v>1439</v>
      </c>
      <c r="C3" s="7" t="s">
        <v>404</v>
      </c>
      <c r="D3" s="1" t="s">
        <v>1442</v>
      </c>
      <c r="E3" s="33">
        <v>1</v>
      </c>
      <c r="F3" s="7" t="s">
        <v>1441</v>
      </c>
      <c r="G3" s="1"/>
      <c r="H3" s="33"/>
      <c r="I3" s="7"/>
      <c r="J3" s="1"/>
      <c r="K3" s="33"/>
      <c r="L3" s="31"/>
      <c r="M3" s="1"/>
      <c r="N3" s="58"/>
      <c r="O3" s="7"/>
      <c r="P3" s="1"/>
    </row>
    <row r="4" spans="1:16" ht="12.75">
      <c r="A4" s="31" t="s">
        <v>1443</v>
      </c>
      <c r="B4" s="1" t="s">
        <v>1444</v>
      </c>
      <c r="C4" s="7" t="s">
        <v>406</v>
      </c>
      <c r="D4" s="1" t="s">
        <v>1445</v>
      </c>
      <c r="E4" s="33">
        <v>1</v>
      </c>
      <c r="F4" s="7" t="s">
        <v>1441</v>
      </c>
      <c r="G4" s="1"/>
      <c r="H4" s="33"/>
      <c r="I4" s="7"/>
      <c r="J4" s="1"/>
      <c r="K4" s="33"/>
      <c r="L4" s="31"/>
      <c r="M4" s="1"/>
      <c r="N4" s="58"/>
      <c r="O4" s="7"/>
      <c r="P4" s="1"/>
    </row>
    <row r="5" spans="1:16" ht="12.75">
      <c r="A5" s="31" t="s">
        <v>1443</v>
      </c>
      <c r="B5" s="1" t="s">
        <v>1444</v>
      </c>
      <c r="C5" s="7" t="s">
        <v>408</v>
      </c>
      <c r="D5" s="1" t="s">
        <v>1446</v>
      </c>
      <c r="E5" s="33">
        <v>1</v>
      </c>
      <c r="F5" s="7" t="s">
        <v>1441</v>
      </c>
      <c r="G5" s="1"/>
      <c r="H5" s="33"/>
      <c r="I5" s="7"/>
      <c r="J5" s="1"/>
      <c r="K5" s="33"/>
      <c r="L5" s="31"/>
      <c r="M5" s="1"/>
      <c r="N5" s="58"/>
      <c r="O5" s="7"/>
      <c r="P5" s="1"/>
    </row>
    <row r="6" spans="1:16" ht="12.75">
      <c r="A6" s="31" t="s">
        <v>1443</v>
      </c>
      <c r="B6" s="1" t="s">
        <v>1444</v>
      </c>
      <c r="C6" s="7" t="s">
        <v>410</v>
      </c>
      <c r="D6" s="1" t="s">
        <v>1447</v>
      </c>
      <c r="E6" s="33">
        <v>1</v>
      </c>
      <c r="F6" s="7" t="s">
        <v>1441</v>
      </c>
      <c r="G6" s="1"/>
      <c r="H6" s="33"/>
      <c r="I6" s="7"/>
      <c r="J6" s="1"/>
      <c r="K6" s="33"/>
      <c r="L6" s="31"/>
      <c r="M6" s="1"/>
      <c r="N6" s="58"/>
      <c r="O6" s="7"/>
      <c r="P6" s="1"/>
    </row>
    <row r="7" spans="1:16" ht="12.75">
      <c r="A7" s="31" t="s">
        <v>1443</v>
      </c>
      <c r="B7" s="1" t="s">
        <v>1444</v>
      </c>
      <c r="C7" s="7" t="s">
        <v>412</v>
      </c>
      <c r="D7" s="1" t="s">
        <v>1448</v>
      </c>
      <c r="E7" s="33">
        <v>1</v>
      </c>
      <c r="F7" s="7" t="s">
        <v>1441</v>
      </c>
      <c r="G7" s="1"/>
      <c r="H7" s="33"/>
      <c r="I7" s="7"/>
      <c r="J7" s="1"/>
      <c r="K7" s="33"/>
      <c r="L7" s="31"/>
      <c r="M7" s="1"/>
      <c r="N7" s="58"/>
      <c r="O7" s="7"/>
      <c r="P7" s="1"/>
    </row>
    <row r="8" spans="1:16" ht="12.75">
      <c r="A8" s="31" t="s">
        <v>1449</v>
      </c>
      <c r="B8" s="1" t="s">
        <v>1450</v>
      </c>
      <c r="C8" s="7"/>
      <c r="D8" s="1"/>
      <c r="E8" s="33"/>
      <c r="F8" s="7" t="s">
        <v>1441</v>
      </c>
      <c r="G8" s="1"/>
      <c r="H8" s="33"/>
      <c r="I8" s="7"/>
      <c r="J8" s="1"/>
      <c r="K8" s="33"/>
      <c r="L8" s="31"/>
      <c r="M8" s="1"/>
      <c r="N8" s="58"/>
      <c r="O8" s="7"/>
      <c r="P8" s="1"/>
    </row>
    <row r="9" spans="1:16" ht="12.75">
      <c r="A9" s="31" t="s">
        <v>1452</v>
      </c>
      <c r="B9" s="1" t="s">
        <v>1453</v>
      </c>
      <c r="C9" s="7"/>
      <c r="D9" s="1" t="s">
        <v>1454</v>
      </c>
      <c r="E9" s="33"/>
      <c r="F9" s="7" t="s">
        <v>1441</v>
      </c>
      <c r="G9" s="1"/>
      <c r="H9" s="33"/>
      <c r="I9" s="7"/>
      <c r="J9" s="1"/>
      <c r="K9" s="33"/>
      <c r="L9" s="31"/>
      <c r="M9" s="1"/>
      <c r="N9" s="58"/>
      <c r="O9" s="7"/>
      <c r="P9" s="1"/>
    </row>
    <row r="10" spans="1:16" ht="12.75">
      <c r="A10" s="31" t="s">
        <v>1455</v>
      </c>
      <c r="B10" s="31" t="s">
        <v>1456</v>
      </c>
      <c r="C10" s="7" t="s">
        <v>376</v>
      </c>
      <c r="D10" s="1" t="s">
        <v>1459</v>
      </c>
      <c r="E10" s="33">
        <v>0.15</v>
      </c>
      <c r="F10" s="7" t="s">
        <v>1441</v>
      </c>
      <c r="G10" s="1"/>
      <c r="H10" s="33"/>
      <c r="I10" s="7"/>
      <c r="J10" s="1"/>
      <c r="K10" s="33"/>
      <c r="L10" s="31"/>
      <c r="M10" s="1"/>
      <c r="N10" s="58"/>
      <c r="O10" s="7"/>
      <c r="P10" s="1"/>
    </row>
    <row r="11" spans="1:16" ht="12.75">
      <c r="A11" s="31" t="s">
        <v>1455</v>
      </c>
      <c r="B11" s="31" t="s">
        <v>2044</v>
      </c>
      <c r="C11" s="7" t="s">
        <v>378</v>
      </c>
      <c r="D11" s="1" t="s">
        <v>1461</v>
      </c>
      <c r="E11" s="33">
        <v>0.15</v>
      </c>
      <c r="F11" s="7" t="s">
        <v>1441</v>
      </c>
      <c r="G11" s="1"/>
      <c r="H11" s="33"/>
      <c r="I11" s="7"/>
      <c r="J11" s="1"/>
      <c r="K11" s="33"/>
      <c r="L11" s="31"/>
      <c r="M11" s="1"/>
      <c r="N11" s="58"/>
      <c r="O11" s="7"/>
      <c r="P11" s="1"/>
    </row>
    <row r="12" spans="1:16" ht="12.75">
      <c r="A12" s="31" t="s">
        <v>1455</v>
      </c>
      <c r="B12" s="31" t="s">
        <v>2044</v>
      </c>
      <c r="C12" s="7" t="s">
        <v>380</v>
      </c>
      <c r="D12" s="1" t="s">
        <v>1462</v>
      </c>
      <c r="E12" s="33">
        <v>0.15</v>
      </c>
      <c r="F12" s="7" t="s">
        <v>1441</v>
      </c>
      <c r="G12" s="1"/>
      <c r="H12" s="33"/>
      <c r="I12" s="7"/>
      <c r="J12" s="1"/>
      <c r="K12" s="33"/>
      <c r="L12" s="31"/>
      <c r="M12" s="1"/>
      <c r="N12" s="58"/>
      <c r="O12" s="7"/>
      <c r="P12" s="1"/>
    </row>
    <row r="13" spans="1:16" ht="12.75">
      <c r="A13" s="31" t="s">
        <v>1455</v>
      </c>
      <c r="B13" s="31" t="s">
        <v>2044</v>
      </c>
      <c r="C13" s="7" t="s">
        <v>382</v>
      </c>
      <c r="D13" s="1" t="s">
        <v>1463</v>
      </c>
      <c r="E13" s="33">
        <v>0.15</v>
      </c>
      <c r="F13" s="7" t="s">
        <v>1441</v>
      </c>
      <c r="G13" s="1"/>
      <c r="H13" s="33"/>
      <c r="I13" s="7"/>
      <c r="J13" s="1"/>
      <c r="K13" s="33"/>
      <c r="L13" s="31"/>
      <c r="M13" s="1"/>
      <c r="N13" s="58"/>
      <c r="O13" s="7"/>
      <c r="P13" s="1"/>
    </row>
    <row r="14" spans="1:16" ht="12.75">
      <c r="A14" s="31" t="s">
        <v>1455</v>
      </c>
      <c r="B14" s="31" t="s">
        <v>2044</v>
      </c>
      <c r="C14" s="7" t="s">
        <v>384</v>
      </c>
      <c r="D14" s="1" t="s">
        <v>1464</v>
      </c>
      <c r="E14" s="33">
        <v>0.15</v>
      </c>
      <c r="F14" s="7" t="s">
        <v>1441</v>
      </c>
      <c r="G14" s="1"/>
      <c r="H14" s="33"/>
      <c r="I14" s="7"/>
      <c r="J14" s="1"/>
      <c r="K14" s="33"/>
      <c r="L14" s="31"/>
      <c r="M14" s="1"/>
      <c r="N14" s="58"/>
      <c r="O14" s="7"/>
      <c r="P14" s="1"/>
    </row>
    <row r="15" spans="1:16" ht="12.75">
      <c r="A15" s="31" t="s">
        <v>1455</v>
      </c>
      <c r="B15" s="31" t="s">
        <v>2044</v>
      </c>
      <c r="C15" s="7" t="s">
        <v>386</v>
      </c>
      <c r="D15" s="1" t="s">
        <v>1465</v>
      </c>
      <c r="E15" s="33">
        <v>0.15</v>
      </c>
      <c r="F15" s="7" t="s">
        <v>1441</v>
      </c>
      <c r="G15" s="1"/>
      <c r="H15" s="33"/>
      <c r="I15" s="7"/>
      <c r="J15" s="1"/>
      <c r="K15" s="33"/>
      <c r="L15" s="31"/>
      <c r="M15" s="1"/>
      <c r="N15" s="58"/>
      <c r="O15" s="7"/>
      <c r="P15" s="1"/>
    </row>
    <row r="16" spans="1:16" ht="12.75">
      <c r="A16" s="31" t="s">
        <v>1455</v>
      </c>
      <c r="B16" s="31" t="s">
        <v>2044</v>
      </c>
      <c r="C16" s="7" t="s">
        <v>388</v>
      </c>
      <c r="D16" s="1" t="s">
        <v>1466</v>
      </c>
      <c r="E16" s="33">
        <v>0.15</v>
      </c>
      <c r="F16" s="7" t="s">
        <v>1441</v>
      </c>
      <c r="G16" s="1"/>
      <c r="H16" s="33"/>
      <c r="I16" s="7"/>
      <c r="J16" s="1"/>
      <c r="K16" s="33"/>
      <c r="L16" s="31"/>
      <c r="M16" s="1"/>
      <c r="N16" s="58"/>
      <c r="O16" s="7"/>
      <c r="P16" s="1"/>
    </row>
    <row r="17" spans="1:16" ht="12.75">
      <c r="A17" s="31" t="s">
        <v>1455</v>
      </c>
      <c r="B17" s="31" t="s">
        <v>2044</v>
      </c>
      <c r="C17" s="7" t="s">
        <v>390</v>
      </c>
      <c r="D17" s="1" t="s">
        <v>1467</v>
      </c>
      <c r="E17" s="33">
        <v>0.15</v>
      </c>
      <c r="F17" s="7" t="s">
        <v>1441</v>
      </c>
      <c r="G17" s="1"/>
      <c r="H17" s="33"/>
      <c r="I17" s="7"/>
      <c r="J17" s="1"/>
      <c r="K17" s="33"/>
      <c r="L17" s="31"/>
      <c r="M17" s="1"/>
      <c r="N17" s="58"/>
      <c r="O17" s="7"/>
      <c r="P17" s="1"/>
    </row>
    <row r="18" spans="1:16" ht="12.75">
      <c r="A18" s="31" t="s">
        <v>1455</v>
      </c>
      <c r="B18" s="31" t="s">
        <v>2044</v>
      </c>
      <c r="C18" s="7" t="s">
        <v>392</v>
      </c>
      <c r="D18" s="1" t="s">
        <v>1468</v>
      </c>
      <c r="E18" s="33">
        <v>0.15</v>
      </c>
      <c r="F18" s="7" t="s">
        <v>1441</v>
      </c>
      <c r="G18" s="1"/>
      <c r="H18" s="33"/>
      <c r="I18" s="7"/>
      <c r="J18" s="1"/>
      <c r="K18" s="33"/>
      <c r="L18" s="31"/>
      <c r="M18" s="1"/>
      <c r="N18" s="58"/>
      <c r="O18" s="7"/>
      <c r="P18" s="1"/>
    </row>
    <row r="19" spans="1:16" ht="12.75">
      <c r="A19" s="31" t="s">
        <v>1455</v>
      </c>
      <c r="B19" s="31" t="s">
        <v>2044</v>
      </c>
      <c r="C19" s="7" t="s">
        <v>394</v>
      </c>
      <c r="D19" s="1" t="s">
        <v>1469</v>
      </c>
      <c r="E19" s="33">
        <v>0.15</v>
      </c>
      <c r="F19" s="7" t="s">
        <v>1441</v>
      </c>
      <c r="G19" s="1"/>
      <c r="H19" s="33"/>
      <c r="I19" s="7"/>
      <c r="J19" s="1"/>
      <c r="K19" s="33"/>
      <c r="L19" s="31"/>
      <c r="M19" s="1"/>
      <c r="N19" s="58"/>
      <c r="O19" s="7"/>
      <c r="P19" s="1"/>
    </row>
    <row r="20" spans="1:16" ht="12.75">
      <c r="A20" s="31" t="s">
        <v>1455</v>
      </c>
      <c r="B20" s="31" t="s">
        <v>2044</v>
      </c>
      <c r="C20" s="7" t="s">
        <v>396</v>
      </c>
      <c r="D20" s="1" t="s">
        <v>1470</v>
      </c>
      <c r="E20" s="33">
        <v>0.15</v>
      </c>
      <c r="F20" s="7" t="s">
        <v>1441</v>
      </c>
      <c r="G20" s="1"/>
      <c r="H20" s="33"/>
      <c r="I20" s="7"/>
      <c r="J20" s="1"/>
      <c r="K20" s="33"/>
      <c r="L20" s="31"/>
      <c r="M20" s="1"/>
      <c r="N20" s="58"/>
      <c r="O20" s="7"/>
      <c r="P20" s="1"/>
    </row>
    <row r="21" spans="1:16" ht="12.75">
      <c r="A21" s="31" t="s">
        <v>1455</v>
      </c>
      <c r="B21" s="31" t="s">
        <v>2044</v>
      </c>
      <c r="C21" s="7" t="s">
        <v>398</v>
      </c>
      <c r="D21" s="1" t="s">
        <v>1471</v>
      </c>
      <c r="E21" s="33">
        <v>0.15</v>
      </c>
      <c r="F21" s="7" t="s">
        <v>1441</v>
      </c>
      <c r="G21" s="1"/>
      <c r="H21" s="33"/>
      <c r="I21" s="7"/>
      <c r="J21" s="1"/>
      <c r="K21" s="33"/>
      <c r="L21" s="31"/>
      <c r="M21" s="1"/>
      <c r="N21" s="58"/>
      <c r="O21" s="7"/>
      <c r="P21" s="1"/>
    </row>
    <row r="22" spans="1:16" ht="12.75">
      <c r="A22" s="31" t="s">
        <v>1455</v>
      </c>
      <c r="B22" s="31" t="s">
        <v>2044</v>
      </c>
      <c r="C22" s="7"/>
      <c r="D22" s="1"/>
      <c r="E22" s="33"/>
      <c r="F22" s="7" t="s">
        <v>1441</v>
      </c>
      <c r="G22" s="1"/>
      <c r="H22" s="33"/>
      <c r="I22" s="7"/>
      <c r="J22" s="1"/>
      <c r="K22" s="33"/>
      <c r="L22" s="31"/>
      <c r="M22" s="1"/>
      <c r="N22" s="58"/>
      <c r="O22" s="7"/>
      <c r="P22" s="1"/>
    </row>
    <row r="23" spans="1:16" ht="12.75">
      <c r="A23" s="31" t="s">
        <v>1457</v>
      </c>
      <c r="B23" s="31" t="s">
        <v>1458</v>
      </c>
      <c r="C23" s="7" t="s">
        <v>1543</v>
      </c>
      <c r="D23" s="1"/>
      <c r="E23" s="33"/>
      <c r="F23" s="7" t="s">
        <v>1441</v>
      </c>
      <c r="G23" s="1"/>
      <c r="H23" s="33"/>
      <c r="I23" s="7"/>
      <c r="J23" s="1"/>
      <c r="K23" s="33"/>
      <c r="L23" s="31"/>
      <c r="M23" s="1"/>
      <c r="N23" s="58"/>
      <c r="O23" s="7"/>
      <c r="P23" s="1"/>
    </row>
    <row r="24" spans="1:16" ht="12.75">
      <c r="A24" s="31" t="s">
        <v>1472</v>
      </c>
      <c r="B24" s="1" t="s">
        <v>1473</v>
      </c>
      <c r="C24" s="7" t="s">
        <v>428</v>
      </c>
      <c r="D24" s="1" t="s">
        <v>1474</v>
      </c>
      <c r="E24" s="33">
        <v>0.96</v>
      </c>
      <c r="F24" s="7" t="s">
        <v>1441</v>
      </c>
      <c r="G24" s="1"/>
      <c r="H24" s="33"/>
      <c r="I24" s="7"/>
      <c r="J24" s="1"/>
      <c r="K24" s="33"/>
      <c r="L24" s="31"/>
      <c r="M24" s="1"/>
      <c r="N24" s="58"/>
      <c r="O24" s="7"/>
      <c r="P24" s="1"/>
    </row>
    <row r="25" spans="1:16" ht="12.75">
      <c r="A25" s="31" t="s">
        <v>1472</v>
      </c>
      <c r="B25" s="1" t="s">
        <v>1473</v>
      </c>
      <c r="C25" s="7" t="s">
        <v>430</v>
      </c>
      <c r="D25" s="1" t="s">
        <v>1475</v>
      </c>
      <c r="E25" s="33">
        <v>0.96</v>
      </c>
      <c r="F25" s="7" t="s">
        <v>1441</v>
      </c>
      <c r="G25" s="1"/>
      <c r="H25" s="33"/>
      <c r="I25" s="7"/>
      <c r="J25" s="1"/>
      <c r="K25" s="33"/>
      <c r="L25" s="31"/>
      <c r="M25" s="1"/>
      <c r="N25" s="58"/>
      <c r="O25" s="7"/>
      <c r="P25" s="1"/>
    </row>
    <row r="26" spans="1:16" ht="12.75">
      <c r="A26" s="31" t="s">
        <v>1472</v>
      </c>
      <c r="B26" s="1" t="s">
        <v>1473</v>
      </c>
      <c r="C26" s="7" t="s">
        <v>432</v>
      </c>
      <c r="D26" s="1" t="s">
        <v>1476</v>
      </c>
      <c r="E26" s="33">
        <v>0.96</v>
      </c>
      <c r="F26" s="7" t="s">
        <v>1441</v>
      </c>
      <c r="G26" s="1"/>
      <c r="H26" s="33"/>
      <c r="I26" s="7"/>
      <c r="J26" s="1"/>
      <c r="K26" s="33"/>
      <c r="L26" s="31"/>
      <c r="M26" s="1"/>
      <c r="N26" s="58"/>
      <c r="O26" s="7"/>
      <c r="P26" s="1"/>
    </row>
    <row r="27" spans="1:16" ht="12.75">
      <c r="A27" s="31" t="s">
        <v>1472</v>
      </c>
      <c r="B27" s="1" t="s">
        <v>1473</v>
      </c>
      <c r="C27" s="7" t="s">
        <v>434</v>
      </c>
      <c r="D27" s="1" t="s">
        <v>1477</v>
      </c>
      <c r="E27" s="33">
        <v>0.96</v>
      </c>
      <c r="F27" s="7" t="s">
        <v>1441</v>
      </c>
      <c r="G27" s="1"/>
      <c r="H27" s="33"/>
      <c r="I27" s="7"/>
      <c r="J27" s="1"/>
      <c r="K27" s="33"/>
      <c r="L27" s="31"/>
      <c r="M27" s="1"/>
      <c r="N27" s="58"/>
      <c r="O27" s="7"/>
      <c r="P27" s="1"/>
    </row>
    <row r="28" spans="1:16" ht="12.75">
      <c r="A28" s="31" t="s">
        <v>1478</v>
      </c>
      <c r="B28" s="1" t="s">
        <v>1453</v>
      </c>
      <c r="C28" s="7"/>
      <c r="D28" s="1" t="s">
        <v>1479</v>
      </c>
      <c r="E28" s="33"/>
      <c r="F28" s="7" t="s">
        <v>1441</v>
      </c>
      <c r="G28" s="1"/>
      <c r="H28" s="33"/>
      <c r="I28" s="7"/>
      <c r="J28" s="1"/>
      <c r="K28" s="33"/>
      <c r="L28" s="31"/>
      <c r="M28" s="1"/>
      <c r="N28" s="58"/>
      <c r="O28" s="7"/>
      <c r="P28" s="1"/>
    </row>
    <row r="29" spans="1:16" ht="12.75">
      <c r="A29" s="31" t="s">
        <v>1480</v>
      </c>
      <c r="B29" s="31" t="s">
        <v>1481</v>
      </c>
      <c r="C29" s="7" t="s">
        <v>1543</v>
      </c>
      <c r="D29" s="1"/>
      <c r="E29" s="54"/>
      <c r="F29" s="7" t="s">
        <v>1441</v>
      </c>
      <c r="G29" s="1"/>
      <c r="H29" s="33"/>
      <c r="I29" s="7"/>
      <c r="J29" s="1"/>
      <c r="K29" s="33"/>
      <c r="L29" s="31"/>
      <c r="M29" s="1"/>
      <c r="N29" s="58"/>
      <c r="O29" s="7"/>
      <c r="P29" s="1"/>
    </row>
    <row r="30" spans="1:16" ht="12.75">
      <c r="A30" s="31" t="s">
        <v>1494</v>
      </c>
      <c r="B30" s="31" t="s">
        <v>1495</v>
      </c>
      <c r="C30" s="7" t="s">
        <v>454</v>
      </c>
      <c r="D30" s="1" t="s">
        <v>1482</v>
      </c>
      <c r="E30" s="33">
        <v>1</v>
      </c>
      <c r="F30" s="7" t="s">
        <v>1441</v>
      </c>
      <c r="G30" s="1"/>
      <c r="H30" s="33"/>
      <c r="I30" s="7"/>
      <c r="J30" s="1"/>
      <c r="K30" s="33"/>
      <c r="L30" s="31"/>
      <c r="M30" s="1"/>
      <c r="N30" s="58"/>
      <c r="O30" s="7"/>
      <c r="P30" s="1"/>
    </row>
    <row r="31" spans="1:16" ht="12.75">
      <c r="A31" s="31" t="s">
        <v>1494</v>
      </c>
      <c r="B31" s="31" t="s">
        <v>1495</v>
      </c>
      <c r="C31" s="7" t="s">
        <v>456</v>
      </c>
      <c r="D31" s="1" t="s">
        <v>1483</v>
      </c>
      <c r="E31" s="33">
        <v>1</v>
      </c>
      <c r="F31" s="7" t="s">
        <v>1441</v>
      </c>
      <c r="G31" s="1"/>
      <c r="H31" s="33"/>
      <c r="I31" s="7"/>
      <c r="J31" s="1"/>
      <c r="K31" s="33"/>
      <c r="L31" s="31"/>
      <c r="M31" s="1"/>
      <c r="N31" s="58"/>
      <c r="O31" s="7"/>
      <c r="P31" s="1"/>
    </row>
    <row r="32" spans="1:16" ht="12.75">
      <c r="A32" s="31" t="s">
        <v>1494</v>
      </c>
      <c r="B32" s="31" t="s">
        <v>1495</v>
      </c>
      <c r="C32" s="7" t="s">
        <v>458</v>
      </c>
      <c r="D32" s="1" t="s">
        <v>1484</v>
      </c>
      <c r="E32" s="33">
        <v>1</v>
      </c>
      <c r="F32" s="7" t="s">
        <v>1441</v>
      </c>
      <c r="G32" s="1"/>
      <c r="H32" s="33"/>
      <c r="I32" s="7"/>
      <c r="J32" s="1"/>
      <c r="K32" s="33"/>
      <c r="L32" s="31"/>
      <c r="M32" s="1"/>
      <c r="N32" s="58"/>
      <c r="O32" s="7"/>
      <c r="P32" s="1"/>
    </row>
    <row r="33" spans="1:16" ht="12.75">
      <c r="A33" s="31" t="s">
        <v>1494</v>
      </c>
      <c r="B33" s="31" t="s">
        <v>1495</v>
      </c>
      <c r="C33" s="7" t="s">
        <v>460</v>
      </c>
      <c r="D33" s="1" t="s">
        <v>1485</v>
      </c>
      <c r="E33" s="33">
        <v>1</v>
      </c>
      <c r="F33" s="7" t="s">
        <v>1441</v>
      </c>
      <c r="G33" s="1"/>
      <c r="H33" s="33"/>
      <c r="I33" s="7"/>
      <c r="J33" s="1"/>
      <c r="K33" s="33"/>
      <c r="L33" s="31"/>
      <c r="M33" s="1"/>
      <c r="N33" s="58"/>
      <c r="O33" s="7"/>
      <c r="P33" s="1"/>
    </row>
    <row r="34" spans="1:16" ht="12.75">
      <c r="A34" s="31" t="s">
        <v>1494</v>
      </c>
      <c r="B34" s="31" t="s">
        <v>1495</v>
      </c>
      <c r="C34" s="7" t="s">
        <v>462</v>
      </c>
      <c r="D34" s="1" t="s">
        <v>1486</v>
      </c>
      <c r="E34" s="33">
        <v>1</v>
      </c>
      <c r="F34" s="7" t="s">
        <v>1441</v>
      </c>
      <c r="G34" s="1"/>
      <c r="H34" s="33"/>
      <c r="I34" s="7"/>
      <c r="J34" s="1"/>
      <c r="K34" s="33"/>
      <c r="L34" s="31"/>
      <c r="M34" s="1"/>
      <c r="N34" s="58"/>
      <c r="O34" s="7"/>
      <c r="P34" s="1"/>
    </row>
    <row r="35" spans="1:16" ht="12.75">
      <c r="A35" s="31" t="s">
        <v>1494</v>
      </c>
      <c r="B35" s="31" t="s">
        <v>1495</v>
      </c>
      <c r="C35" s="7" t="s">
        <v>464</v>
      </c>
      <c r="D35" s="1" t="s">
        <v>1487</v>
      </c>
      <c r="E35" s="33">
        <v>1</v>
      </c>
      <c r="F35" s="7" t="s">
        <v>1441</v>
      </c>
      <c r="G35" s="1"/>
      <c r="H35" s="33"/>
      <c r="I35" s="7"/>
      <c r="J35" s="1"/>
      <c r="K35" s="33"/>
      <c r="L35" s="31"/>
      <c r="M35" s="1"/>
      <c r="N35" s="58"/>
      <c r="O35" s="7"/>
      <c r="P35" s="1"/>
    </row>
    <row r="36" spans="1:16" ht="12.75">
      <c r="A36" s="31" t="s">
        <v>1494</v>
      </c>
      <c r="B36" s="31" t="s">
        <v>1495</v>
      </c>
      <c r="C36" s="7" t="s">
        <v>466</v>
      </c>
      <c r="D36" s="1" t="s">
        <v>1488</v>
      </c>
      <c r="E36" s="33">
        <v>1</v>
      </c>
      <c r="F36" s="7" t="s">
        <v>1441</v>
      </c>
      <c r="G36" s="1"/>
      <c r="H36" s="33"/>
      <c r="I36" s="7"/>
      <c r="J36" s="1"/>
      <c r="K36" s="33"/>
      <c r="L36" s="31"/>
      <c r="M36" s="1"/>
      <c r="N36" s="58"/>
      <c r="O36" s="7"/>
      <c r="P36" s="1"/>
    </row>
    <row r="37" spans="1:16" ht="12.75">
      <c r="A37" s="31" t="s">
        <v>1494</v>
      </c>
      <c r="B37" s="31" t="s">
        <v>1495</v>
      </c>
      <c r="C37" s="7" t="s">
        <v>468</v>
      </c>
      <c r="D37" s="1" t="s">
        <v>1489</v>
      </c>
      <c r="E37" s="33">
        <v>1</v>
      </c>
      <c r="F37" s="7" t="s">
        <v>1441</v>
      </c>
      <c r="G37" s="1"/>
      <c r="H37" s="33"/>
      <c r="I37" s="7"/>
      <c r="J37" s="1"/>
      <c r="K37" s="33"/>
      <c r="L37" s="31"/>
      <c r="M37" s="1"/>
      <c r="N37" s="58"/>
      <c r="O37" s="7"/>
      <c r="P37" s="1"/>
    </row>
    <row r="38" spans="1:16" ht="12.75">
      <c r="A38" s="31" t="s">
        <v>1494</v>
      </c>
      <c r="B38" s="31" t="s">
        <v>1495</v>
      </c>
      <c r="C38" s="7" t="s">
        <v>470</v>
      </c>
      <c r="D38" s="1" t="s">
        <v>1490</v>
      </c>
      <c r="E38" s="33">
        <v>1</v>
      </c>
      <c r="F38" s="7" t="s">
        <v>1441</v>
      </c>
      <c r="G38" s="1"/>
      <c r="H38" s="33"/>
      <c r="I38" s="7"/>
      <c r="J38" s="1"/>
      <c r="K38" s="33"/>
      <c r="L38" s="31"/>
      <c r="M38" s="1"/>
      <c r="N38" s="58"/>
      <c r="O38" s="7"/>
      <c r="P38" s="1"/>
    </row>
    <row r="39" spans="1:16" ht="12.75">
      <c r="A39" s="31" t="s">
        <v>1494</v>
      </c>
      <c r="B39" s="31" t="s">
        <v>1495</v>
      </c>
      <c r="C39" s="7" t="s">
        <v>472</v>
      </c>
      <c r="D39" s="1" t="s">
        <v>1491</v>
      </c>
      <c r="E39" s="33">
        <v>1</v>
      </c>
      <c r="F39" s="7" t="s">
        <v>1441</v>
      </c>
      <c r="G39" s="1"/>
      <c r="H39" s="33"/>
      <c r="I39" s="7"/>
      <c r="J39" s="1"/>
      <c r="K39" s="33"/>
      <c r="L39" s="31"/>
      <c r="M39" s="1"/>
      <c r="N39" s="58"/>
      <c r="O39" s="7"/>
      <c r="P39" s="1"/>
    </row>
    <row r="40" spans="1:16" ht="12.75">
      <c r="A40" s="31" t="s">
        <v>1494</v>
      </c>
      <c r="B40" s="31" t="s">
        <v>1495</v>
      </c>
      <c r="C40" s="7" t="s">
        <v>474</v>
      </c>
      <c r="D40" s="1" t="s">
        <v>1492</v>
      </c>
      <c r="E40" s="33">
        <v>1</v>
      </c>
      <c r="F40" s="7" t="s">
        <v>1441</v>
      </c>
      <c r="G40" s="1"/>
      <c r="H40" s="33"/>
      <c r="I40" s="7"/>
      <c r="J40" s="1"/>
      <c r="K40" s="33"/>
      <c r="L40" s="31"/>
      <c r="M40" s="1"/>
      <c r="N40" s="58"/>
      <c r="O40" s="7"/>
      <c r="P40" s="1"/>
    </row>
    <row r="41" spans="1:16" ht="12.75">
      <c r="A41" s="31" t="s">
        <v>1494</v>
      </c>
      <c r="B41" s="31" t="s">
        <v>1495</v>
      </c>
      <c r="C41" s="7" t="s">
        <v>476</v>
      </c>
      <c r="D41" s="1" t="s">
        <v>1493</v>
      </c>
      <c r="E41" s="33">
        <v>1</v>
      </c>
      <c r="F41" s="7" t="s">
        <v>1441</v>
      </c>
      <c r="G41" s="1"/>
      <c r="H41" s="33"/>
      <c r="I41" s="7"/>
      <c r="J41" s="1"/>
      <c r="K41" s="33"/>
      <c r="L41" s="31"/>
      <c r="M41" s="1"/>
      <c r="N41" s="58"/>
      <c r="O41" s="7"/>
      <c r="P41" s="1"/>
    </row>
    <row r="42" spans="1:16" ht="12.75">
      <c r="A42" s="31" t="s">
        <v>1496</v>
      </c>
      <c r="B42" s="1" t="s">
        <v>1473</v>
      </c>
      <c r="C42" s="7" t="s">
        <v>436</v>
      </c>
      <c r="D42" s="1" t="s">
        <v>1497</v>
      </c>
      <c r="E42" s="33">
        <v>0.96</v>
      </c>
      <c r="F42" s="7" t="s">
        <v>1441</v>
      </c>
      <c r="G42" s="1"/>
      <c r="H42" s="33"/>
      <c r="I42" s="7"/>
      <c r="J42" s="1"/>
      <c r="K42" s="33"/>
      <c r="L42" s="31"/>
      <c r="M42" s="1"/>
      <c r="N42" s="58"/>
      <c r="O42" s="7"/>
      <c r="P42" s="1"/>
    </row>
    <row r="43" spans="1:16" ht="12.75">
      <c r="A43" s="31" t="s">
        <v>1496</v>
      </c>
      <c r="B43" s="1" t="s">
        <v>1473</v>
      </c>
      <c r="C43" s="7" t="s">
        <v>438</v>
      </c>
      <c r="D43" s="1" t="s">
        <v>1498</v>
      </c>
      <c r="E43" s="33">
        <v>0.96</v>
      </c>
      <c r="F43" s="7" t="s">
        <v>1441</v>
      </c>
      <c r="G43" s="1"/>
      <c r="H43" s="33"/>
      <c r="I43" s="7"/>
      <c r="J43" s="1"/>
      <c r="K43" s="33"/>
      <c r="L43" s="31"/>
      <c r="M43" s="1"/>
      <c r="N43" s="58"/>
      <c r="O43" s="7"/>
      <c r="P43" s="1"/>
    </row>
    <row r="44" spans="1:16" ht="12.75">
      <c r="A44" s="31" t="s">
        <v>1496</v>
      </c>
      <c r="B44" s="1" t="s">
        <v>1473</v>
      </c>
      <c r="C44" s="7" t="s">
        <v>440</v>
      </c>
      <c r="D44" s="1" t="s">
        <v>1499</v>
      </c>
      <c r="E44" s="33">
        <v>0.96</v>
      </c>
      <c r="F44" s="7" t="s">
        <v>1441</v>
      </c>
      <c r="G44" s="1"/>
      <c r="H44" s="33"/>
      <c r="I44" s="7"/>
      <c r="J44" s="1"/>
      <c r="K44" s="33"/>
      <c r="L44" s="31"/>
      <c r="M44" s="1"/>
      <c r="N44" s="58"/>
      <c r="O44" s="7"/>
      <c r="P44" s="1"/>
    </row>
    <row r="45" spans="1:16" ht="12.75">
      <c r="A45" s="31" t="s">
        <v>1496</v>
      </c>
      <c r="B45" s="1" t="s">
        <v>1473</v>
      </c>
      <c r="C45" s="7" t="s">
        <v>442</v>
      </c>
      <c r="D45" s="1" t="s">
        <v>1500</v>
      </c>
      <c r="E45" s="33">
        <v>0.96</v>
      </c>
      <c r="F45" s="7" t="s">
        <v>1441</v>
      </c>
      <c r="G45" s="1"/>
      <c r="H45" s="33"/>
      <c r="I45" s="7"/>
      <c r="J45" s="1"/>
      <c r="K45" s="33"/>
      <c r="L45" s="31"/>
      <c r="M45" s="1"/>
      <c r="N45" s="58"/>
      <c r="O45" s="7"/>
      <c r="P45" s="1"/>
    </row>
    <row r="46" spans="1:16" ht="12.75">
      <c r="A46" s="31" t="s">
        <v>1501</v>
      </c>
      <c r="B46" s="1" t="s">
        <v>1502</v>
      </c>
      <c r="C46" s="7" t="s">
        <v>414</v>
      </c>
      <c r="D46" s="1" t="s">
        <v>1503</v>
      </c>
      <c r="E46" s="33">
        <v>0.96</v>
      </c>
      <c r="F46" s="7" t="s">
        <v>1441</v>
      </c>
      <c r="G46" s="1"/>
      <c r="H46" s="33"/>
      <c r="I46" s="7"/>
      <c r="J46" s="1"/>
      <c r="K46" s="33"/>
      <c r="L46" s="31"/>
      <c r="M46" s="1"/>
      <c r="N46" s="58"/>
      <c r="O46" s="7"/>
      <c r="P46" s="1"/>
    </row>
    <row r="47" spans="1:16" ht="12.75">
      <c r="A47" s="31" t="s">
        <v>1501</v>
      </c>
      <c r="B47" s="1" t="s">
        <v>1502</v>
      </c>
      <c r="C47" s="7" t="s">
        <v>416</v>
      </c>
      <c r="D47" s="1" t="s">
        <v>1504</v>
      </c>
      <c r="E47" s="33">
        <v>0.96</v>
      </c>
      <c r="F47" s="7" t="s">
        <v>1441</v>
      </c>
      <c r="G47" s="1"/>
      <c r="H47" s="33"/>
      <c r="I47" s="7"/>
      <c r="J47" s="1"/>
      <c r="K47" s="33"/>
      <c r="L47" s="31"/>
      <c r="M47" s="1"/>
      <c r="N47" s="58"/>
      <c r="O47" s="7"/>
      <c r="P47" s="1"/>
    </row>
    <row r="48" spans="1:16" ht="12.75">
      <c r="A48" s="31" t="s">
        <v>1501</v>
      </c>
      <c r="B48" s="1" t="s">
        <v>1505</v>
      </c>
      <c r="C48" s="7" t="s">
        <v>482</v>
      </c>
      <c r="D48" s="1" t="s">
        <v>479</v>
      </c>
      <c r="E48" s="33">
        <v>1</v>
      </c>
      <c r="F48" s="7" t="s">
        <v>1441</v>
      </c>
      <c r="G48" s="1"/>
      <c r="H48" s="33"/>
      <c r="I48" s="7"/>
      <c r="J48" s="1"/>
      <c r="K48" s="33"/>
      <c r="L48" s="31"/>
      <c r="M48" s="1"/>
      <c r="N48" s="58"/>
      <c r="O48" s="7"/>
      <c r="P48" s="1"/>
    </row>
    <row r="49" spans="1:16" ht="12.75">
      <c r="A49" s="31" t="s">
        <v>1501</v>
      </c>
      <c r="B49" s="1" t="s">
        <v>1506</v>
      </c>
      <c r="C49" s="7" t="s">
        <v>426</v>
      </c>
      <c r="D49" s="1" t="s">
        <v>1507</v>
      </c>
      <c r="E49" s="33">
        <v>1</v>
      </c>
      <c r="F49" s="7" t="s">
        <v>1441</v>
      </c>
      <c r="G49" s="1"/>
      <c r="H49" s="33"/>
      <c r="I49" s="7"/>
      <c r="J49" s="1"/>
      <c r="K49" s="33"/>
      <c r="L49" s="31"/>
      <c r="M49" s="1"/>
      <c r="N49" s="58"/>
      <c r="O49" s="7"/>
      <c r="P49" s="1"/>
    </row>
    <row r="50" spans="1:16" ht="12.75">
      <c r="A50" s="31" t="s">
        <v>1508</v>
      </c>
      <c r="B50" s="1" t="s">
        <v>1509</v>
      </c>
      <c r="C50" s="7" t="s">
        <v>418</v>
      </c>
      <c r="D50" s="1" t="s">
        <v>1510</v>
      </c>
      <c r="E50" s="33">
        <v>1</v>
      </c>
      <c r="F50" s="7" t="s">
        <v>1441</v>
      </c>
      <c r="G50" s="1"/>
      <c r="H50" s="33"/>
      <c r="I50" s="7"/>
      <c r="J50" s="1"/>
      <c r="K50" s="33"/>
      <c r="L50" s="31"/>
      <c r="M50" s="1"/>
      <c r="N50" s="58"/>
      <c r="O50" s="7"/>
      <c r="P50" s="1"/>
    </row>
    <row r="51" spans="1:16" ht="12.75">
      <c r="A51" s="31" t="s">
        <v>1508</v>
      </c>
      <c r="B51" s="1" t="s">
        <v>1509</v>
      </c>
      <c r="C51" s="7" t="s">
        <v>444</v>
      </c>
      <c r="D51" s="1" t="s">
        <v>1511</v>
      </c>
      <c r="E51" s="33">
        <v>1</v>
      </c>
      <c r="F51" s="7" t="s">
        <v>1441</v>
      </c>
      <c r="G51" s="1"/>
      <c r="H51" s="33"/>
      <c r="I51" s="7"/>
      <c r="J51" s="1"/>
      <c r="K51" s="33"/>
      <c r="L51" s="31"/>
      <c r="M51" s="1"/>
      <c r="N51" s="58"/>
      <c r="O51" s="7"/>
      <c r="P51" s="1"/>
    </row>
    <row r="52" spans="1:16" ht="12.75">
      <c r="A52" s="31" t="s">
        <v>1508</v>
      </c>
      <c r="B52" s="1" t="s">
        <v>1512</v>
      </c>
      <c r="C52" s="7" t="s">
        <v>452</v>
      </c>
      <c r="D52" s="1" t="s">
        <v>1513</v>
      </c>
      <c r="E52" s="33">
        <v>1</v>
      </c>
      <c r="F52" s="7" t="s">
        <v>1441</v>
      </c>
      <c r="G52" s="1"/>
      <c r="H52" s="33"/>
      <c r="I52" s="7"/>
      <c r="J52" s="1"/>
      <c r="K52" s="33"/>
      <c r="L52" s="31"/>
      <c r="M52" s="1"/>
      <c r="N52" s="58"/>
      <c r="O52" s="7"/>
      <c r="P52" s="1"/>
    </row>
    <row r="53" spans="1:16" ht="12.75">
      <c r="A53" s="31" t="s">
        <v>925</v>
      </c>
      <c r="B53" s="1" t="s">
        <v>1514</v>
      </c>
      <c r="C53" s="7" t="s">
        <v>446</v>
      </c>
      <c r="D53" s="1" t="s">
        <v>1515</v>
      </c>
      <c r="E53" s="33">
        <v>1</v>
      </c>
      <c r="F53" s="7" t="s">
        <v>1441</v>
      </c>
      <c r="G53" s="1"/>
      <c r="H53" s="33"/>
      <c r="I53" s="7"/>
      <c r="J53" s="1"/>
      <c r="K53" s="33"/>
      <c r="L53" s="31"/>
      <c r="M53" s="1"/>
      <c r="N53" s="58"/>
      <c r="O53" s="7"/>
      <c r="P53" s="1"/>
    </row>
    <row r="54" spans="1:16" ht="12.75">
      <c r="A54" s="31" t="s">
        <v>925</v>
      </c>
      <c r="B54" s="1" t="s">
        <v>1514</v>
      </c>
      <c r="C54" s="7" t="s">
        <v>448</v>
      </c>
      <c r="D54" s="1" t="s">
        <v>1516</v>
      </c>
      <c r="E54" s="33">
        <v>1</v>
      </c>
      <c r="F54" s="7" t="s">
        <v>1441</v>
      </c>
      <c r="G54" s="1"/>
      <c r="H54" s="33"/>
      <c r="I54" s="7"/>
      <c r="J54" s="1"/>
      <c r="K54" s="33"/>
      <c r="L54" s="31"/>
      <c r="M54" s="1"/>
      <c r="N54" s="58"/>
      <c r="O54" s="7"/>
      <c r="P54" s="1"/>
    </row>
    <row r="55" spans="1:16" ht="12.75">
      <c r="A55" s="31" t="s">
        <v>925</v>
      </c>
      <c r="B55" s="31" t="s">
        <v>1517</v>
      </c>
      <c r="C55" s="7" t="s">
        <v>478</v>
      </c>
      <c r="D55" s="1" t="s">
        <v>1518</v>
      </c>
      <c r="E55" s="33">
        <v>1</v>
      </c>
      <c r="F55" s="7" t="s">
        <v>1441</v>
      </c>
      <c r="G55" s="1"/>
      <c r="H55" s="33"/>
      <c r="I55" s="7"/>
      <c r="J55" s="1"/>
      <c r="K55" s="33"/>
      <c r="L55" s="31"/>
      <c r="M55" s="1"/>
      <c r="N55" s="58"/>
      <c r="O55" s="7"/>
      <c r="P55" s="1"/>
    </row>
    <row r="56" spans="1:16" ht="12.75">
      <c r="A56" s="31" t="s">
        <v>925</v>
      </c>
      <c r="B56" s="31" t="s">
        <v>1517</v>
      </c>
      <c r="C56" s="7" t="s">
        <v>400</v>
      </c>
      <c r="D56" s="1" t="s">
        <v>1519</v>
      </c>
      <c r="E56" s="33">
        <v>0.15</v>
      </c>
      <c r="F56" s="7" t="s">
        <v>1441</v>
      </c>
      <c r="G56" s="1"/>
      <c r="H56" s="33"/>
      <c r="I56" s="7"/>
      <c r="J56" s="1"/>
      <c r="K56" s="33"/>
      <c r="L56" s="31"/>
      <c r="M56" s="1"/>
      <c r="N56" s="58"/>
      <c r="O56" s="7"/>
      <c r="P56" s="1"/>
    </row>
    <row r="57" spans="1:16" ht="12.75">
      <c r="A57" s="31" t="s">
        <v>995</v>
      </c>
      <c r="B57" s="1" t="s">
        <v>1520</v>
      </c>
      <c r="C57" s="7" t="s">
        <v>480</v>
      </c>
      <c r="D57" s="1" t="s">
        <v>481</v>
      </c>
      <c r="E57" s="33">
        <v>0.2</v>
      </c>
      <c r="F57" s="7" t="s">
        <v>1441</v>
      </c>
      <c r="G57" s="1"/>
      <c r="H57" s="33"/>
      <c r="I57" s="7"/>
      <c r="J57" s="1"/>
      <c r="K57" s="33"/>
      <c r="L57" s="31"/>
      <c r="M57" s="1"/>
      <c r="N57" s="58"/>
      <c r="O57" s="7"/>
      <c r="P57" s="1"/>
    </row>
    <row r="58" spans="1:16" ht="12.75">
      <c r="A58" s="31" t="s">
        <v>999</v>
      </c>
      <c r="B58" s="1" t="s">
        <v>1521</v>
      </c>
      <c r="C58" s="7" t="s">
        <v>420</v>
      </c>
      <c r="D58" s="1" t="s">
        <v>1522</v>
      </c>
      <c r="E58" s="33">
        <v>0.96</v>
      </c>
      <c r="F58" s="7" t="s">
        <v>1441</v>
      </c>
      <c r="G58" s="1"/>
      <c r="H58" s="33"/>
      <c r="I58" s="7"/>
      <c r="J58" s="1"/>
      <c r="K58" s="33"/>
      <c r="L58" s="31"/>
      <c r="M58" s="1"/>
      <c r="N58" s="58"/>
      <c r="O58" s="7"/>
      <c r="P58" s="1"/>
    </row>
    <row r="59" spans="1:16" ht="12.75">
      <c r="A59" s="31" t="s">
        <v>999</v>
      </c>
      <c r="B59" s="1" t="s">
        <v>1523</v>
      </c>
      <c r="C59" s="7" t="s">
        <v>424</v>
      </c>
      <c r="D59" s="1" t="s">
        <v>1524</v>
      </c>
      <c r="E59" s="33">
        <v>0.7</v>
      </c>
      <c r="F59" s="7" t="s">
        <v>1441</v>
      </c>
      <c r="G59" s="1"/>
      <c r="H59" s="33"/>
      <c r="I59" s="7"/>
      <c r="J59" s="1"/>
      <c r="K59" s="33"/>
      <c r="L59" s="31"/>
      <c r="M59" s="1"/>
      <c r="N59" s="58"/>
      <c r="O59" s="7"/>
      <c r="P59" s="1"/>
    </row>
    <row r="60" spans="1:16" ht="12.75">
      <c r="A60" s="31" t="s">
        <v>999</v>
      </c>
      <c r="B60" s="1" t="s">
        <v>1525</v>
      </c>
      <c r="C60" s="7" t="s">
        <v>486</v>
      </c>
      <c r="D60" s="1" t="s">
        <v>1526</v>
      </c>
      <c r="E60" s="33">
        <v>0.7</v>
      </c>
      <c r="F60" s="7" t="s">
        <v>1441</v>
      </c>
      <c r="G60" s="1"/>
      <c r="H60" s="33"/>
      <c r="I60" s="7"/>
      <c r="J60" s="1"/>
      <c r="K60" s="33"/>
      <c r="L60" s="31"/>
      <c r="M60" s="1"/>
      <c r="N60" s="58"/>
      <c r="O60" s="7"/>
      <c r="P60" s="1"/>
    </row>
    <row r="61" spans="1:16" ht="12.75">
      <c r="A61" s="31" t="s">
        <v>999</v>
      </c>
      <c r="B61" s="1" t="s">
        <v>1527</v>
      </c>
      <c r="C61" s="7" t="s">
        <v>422</v>
      </c>
      <c r="D61" s="1" t="s">
        <v>1528</v>
      </c>
      <c r="E61" s="33">
        <v>0.7</v>
      </c>
      <c r="F61" s="7" t="s">
        <v>1441</v>
      </c>
      <c r="G61" s="1"/>
      <c r="H61" s="33"/>
      <c r="I61" s="7"/>
      <c r="J61" s="1"/>
      <c r="K61" s="33"/>
      <c r="L61" s="31"/>
      <c r="M61" s="1"/>
      <c r="N61" s="58"/>
      <c r="O61" s="7"/>
      <c r="P61" s="1"/>
    </row>
    <row r="62" spans="1:16" ht="12.75">
      <c r="A62" s="31" t="s">
        <v>999</v>
      </c>
      <c r="B62" s="1" t="s">
        <v>1529</v>
      </c>
      <c r="C62" s="7" t="s">
        <v>484</v>
      </c>
      <c r="D62" s="1" t="s">
        <v>1530</v>
      </c>
      <c r="E62" s="33">
        <v>0.7</v>
      </c>
      <c r="F62" s="7" t="s">
        <v>1441</v>
      </c>
      <c r="G62" s="1"/>
      <c r="H62" s="33"/>
      <c r="I62" s="7"/>
      <c r="J62" s="1"/>
      <c r="K62" s="33"/>
      <c r="L62" s="31"/>
      <c r="M62" s="1"/>
      <c r="N62" s="58"/>
      <c r="O62" s="7"/>
      <c r="P62" s="1"/>
    </row>
    <row r="63" spans="1:16" ht="12.75">
      <c r="A63" s="31" t="s">
        <v>1002</v>
      </c>
      <c r="B63" s="1" t="s">
        <v>1523</v>
      </c>
      <c r="C63" s="7" t="s">
        <v>424</v>
      </c>
      <c r="D63" s="1" t="s">
        <v>1524</v>
      </c>
      <c r="E63" s="33">
        <v>0.3</v>
      </c>
      <c r="F63" s="7" t="s">
        <v>1441</v>
      </c>
      <c r="G63" s="1"/>
      <c r="H63" s="33"/>
      <c r="I63" s="7"/>
      <c r="J63" s="1"/>
      <c r="K63" s="33"/>
      <c r="L63" s="31"/>
      <c r="M63" s="1"/>
      <c r="N63" s="58"/>
      <c r="O63" s="7"/>
      <c r="P63" s="1"/>
    </row>
    <row r="64" spans="1:16" ht="12.75">
      <c r="A64" s="31" t="s">
        <v>1002</v>
      </c>
      <c r="B64" s="1" t="s">
        <v>1525</v>
      </c>
      <c r="C64" s="7" t="s">
        <v>486</v>
      </c>
      <c r="D64" s="1" t="s">
        <v>1526</v>
      </c>
      <c r="E64" s="33">
        <v>0.3</v>
      </c>
      <c r="F64" s="7" t="s">
        <v>1441</v>
      </c>
      <c r="G64" s="1"/>
      <c r="H64" s="33"/>
      <c r="I64" s="7"/>
      <c r="J64" s="1"/>
      <c r="K64" s="33"/>
      <c r="L64" s="31"/>
      <c r="M64" s="1"/>
      <c r="N64" s="58"/>
      <c r="O64" s="7"/>
      <c r="P64" s="1"/>
    </row>
    <row r="65" spans="1:16" ht="12.75">
      <c r="A65" s="31" t="s">
        <v>1531</v>
      </c>
      <c r="B65" s="1" t="s">
        <v>1473</v>
      </c>
      <c r="C65" s="7" t="s">
        <v>450</v>
      </c>
      <c r="D65" s="1" t="s">
        <v>1532</v>
      </c>
      <c r="E65" s="33">
        <v>0.98</v>
      </c>
      <c r="F65" s="7" t="s">
        <v>1441</v>
      </c>
      <c r="G65" s="1"/>
      <c r="H65" s="33"/>
      <c r="I65" s="7"/>
      <c r="J65" s="1"/>
      <c r="K65" s="33"/>
      <c r="L65" s="1"/>
      <c r="M65" s="1"/>
      <c r="N65" s="58"/>
      <c r="O65" s="7"/>
      <c r="P65" s="1"/>
    </row>
    <row r="66" spans="1:16" ht="12.75">
      <c r="A66" s="31" t="s">
        <v>622</v>
      </c>
      <c r="B66" s="1" t="s">
        <v>1533</v>
      </c>
      <c r="C66" s="7" t="s">
        <v>53</v>
      </c>
      <c r="D66" s="1" t="s">
        <v>1534</v>
      </c>
      <c r="E66" s="33">
        <v>0.65</v>
      </c>
      <c r="F66" s="7" t="s">
        <v>1441</v>
      </c>
      <c r="G66" s="1"/>
      <c r="H66" s="34"/>
      <c r="I66" s="7"/>
      <c r="J66" s="1"/>
      <c r="K66" s="33"/>
      <c r="L66" s="1"/>
      <c r="M66" s="1"/>
      <c r="N66" s="58"/>
      <c r="O66" s="7"/>
      <c r="P66" s="1"/>
    </row>
    <row r="67" spans="1:16" ht="12.75">
      <c r="A67" s="31" t="s">
        <v>622</v>
      </c>
      <c r="B67" s="1" t="s">
        <v>1529</v>
      </c>
      <c r="C67" s="7" t="s">
        <v>69</v>
      </c>
      <c r="D67" s="1" t="s">
        <v>68</v>
      </c>
      <c r="E67" s="33">
        <v>1</v>
      </c>
      <c r="F67" s="7" t="s">
        <v>1441</v>
      </c>
      <c r="G67" s="1"/>
      <c r="H67" s="34"/>
      <c r="I67" s="35"/>
      <c r="J67" s="1"/>
      <c r="K67" s="34"/>
      <c r="L67" s="31"/>
      <c r="M67" s="1"/>
      <c r="N67" s="58"/>
      <c r="O67" s="7"/>
      <c r="P67" s="1"/>
    </row>
    <row r="68" spans="1:23" ht="12.75">
      <c r="A68" s="31" t="s">
        <v>592</v>
      </c>
      <c r="B68" s="11" t="s">
        <v>1983</v>
      </c>
      <c r="C68" s="7" t="s">
        <v>46</v>
      </c>
      <c r="D68" s="1" t="s">
        <v>1541</v>
      </c>
      <c r="E68" s="33">
        <v>1</v>
      </c>
      <c r="F68" s="1" t="s">
        <v>46</v>
      </c>
      <c r="G68" s="1" t="s">
        <v>1542</v>
      </c>
      <c r="H68" s="33">
        <v>0.35</v>
      </c>
      <c r="I68" s="7" t="s">
        <v>1543</v>
      </c>
      <c r="J68" s="1" t="s">
        <v>1544</v>
      </c>
      <c r="K68" s="33">
        <v>1</v>
      </c>
      <c r="L68" s="1" t="s">
        <v>1543</v>
      </c>
      <c r="M68" s="1" t="s">
        <v>1544</v>
      </c>
      <c r="N68" s="58">
        <v>1</v>
      </c>
      <c r="O68" s="7" t="s">
        <v>1543</v>
      </c>
      <c r="P68" s="1" t="s">
        <v>1544</v>
      </c>
      <c r="Q68" s="29">
        <v>1</v>
      </c>
      <c r="R68" t="s">
        <v>1543</v>
      </c>
      <c r="S68" t="s">
        <v>1544</v>
      </c>
      <c r="T68" s="39">
        <v>1</v>
      </c>
      <c r="U68" s="30" t="s">
        <v>1543</v>
      </c>
      <c r="V68" t="s">
        <v>1544</v>
      </c>
      <c r="W68" s="29">
        <v>1</v>
      </c>
    </row>
    <row r="69" spans="1:23" ht="12.75">
      <c r="A69" s="31" t="s">
        <v>592</v>
      </c>
      <c r="B69" s="11" t="s">
        <v>1983</v>
      </c>
      <c r="C69" s="7" t="s">
        <v>1543</v>
      </c>
      <c r="D69" s="1" t="s">
        <v>1544</v>
      </c>
      <c r="E69" s="33">
        <v>1</v>
      </c>
      <c r="F69" s="1" t="s">
        <v>48</v>
      </c>
      <c r="G69" s="1" t="s">
        <v>1541</v>
      </c>
      <c r="H69" s="33">
        <v>1</v>
      </c>
      <c r="I69" s="7" t="s">
        <v>48</v>
      </c>
      <c r="J69" s="1" t="s">
        <v>1541</v>
      </c>
      <c r="K69" s="33">
        <v>1</v>
      </c>
      <c r="L69" s="1" t="s">
        <v>48</v>
      </c>
      <c r="M69" s="1" t="s">
        <v>1541</v>
      </c>
      <c r="N69" s="58">
        <v>1</v>
      </c>
      <c r="O69" s="7" t="s">
        <v>48</v>
      </c>
      <c r="P69" s="1" t="s">
        <v>1542</v>
      </c>
      <c r="Q69" s="29">
        <v>0.35</v>
      </c>
      <c r="R69" t="s">
        <v>48</v>
      </c>
      <c r="S69" t="s">
        <v>1542</v>
      </c>
      <c r="T69" s="39">
        <v>0.35</v>
      </c>
      <c r="U69" s="30" t="s">
        <v>1543</v>
      </c>
      <c r="V69" t="s">
        <v>1544</v>
      </c>
      <c r="W69" s="29">
        <v>1</v>
      </c>
    </row>
    <row r="70" spans="1:23" ht="12.75">
      <c r="A70" s="31" t="s">
        <v>592</v>
      </c>
      <c r="B70" s="11" t="s">
        <v>1983</v>
      </c>
      <c r="C70" s="7" t="s">
        <v>51</v>
      </c>
      <c r="D70" s="1" t="s">
        <v>1542</v>
      </c>
      <c r="E70" s="33">
        <v>0.35</v>
      </c>
      <c r="F70" s="7" t="s">
        <v>1543</v>
      </c>
      <c r="G70" s="1" t="s">
        <v>1544</v>
      </c>
      <c r="H70" s="33">
        <v>1</v>
      </c>
      <c r="I70" s="7" t="s">
        <v>1543</v>
      </c>
      <c r="J70" s="1" t="s">
        <v>1544</v>
      </c>
      <c r="K70" s="33">
        <v>1</v>
      </c>
      <c r="L70" s="1"/>
      <c r="M70" s="1" t="s">
        <v>1542</v>
      </c>
      <c r="N70" s="58">
        <v>0.35</v>
      </c>
      <c r="O70" s="7"/>
      <c r="P70" s="1" t="s">
        <v>1541</v>
      </c>
      <c r="Q70" s="29">
        <v>1</v>
      </c>
      <c r="S70" t="s">
        <v>1541</v>
      </c>
      <c r="T70" s="39">
        <v>1</v>
      </c>
      <c r="V70" t="s">
        <v>1541</v>
      </c>
      <c r="W70" s="29">
        <v>1</v>
      </c>
    </row>
    <row r="71" spans="1:16" ht="12.75">
      <c r="A71" s="11" t="s">
        <v>604</v>
      </c>
      <c r="B71" s="11" t="s">
        <v>1984</v>
      </c>
      <c r="C71" s="7" t="s">
        <v>38</v>
      </c>
      <c r="D71" s="1" t="s">
        <v>1537</v>
      </c>
      <c r="E71" s="33">
        <v>0.15</v>
      </c>
      <c r="F71" s="7" t="s">
        <v>1441</v>
      </c>
      <c r="G71" s="1"/>
      <c r="H71" s="33"/>
      <c r="I71" s="7"/>
      <c r="J71" s="1"/>
      <c r="K71" s="33"/>
      <c r="L71" s="1"/>
      <c r="M71" s="1"/>
      <c r="N71" s="58"/>
      <c r="O71" s="7"/>
      <c r="P71" s="1"/>
    </row>
    <row r="72" spans="1:16" ht="12.75">
      <c r="A72" s="11" t="s">
        <v>604</v>
      </c>
      <c r="B72" s="11" t="s">
        <v>1984</v>
      </c>
      <c r="C72" s="7" t="s">
        <v>41</v>
      </c>
      <c r="D72" s="1" t="s">
        <v>1538</v>
      </c>
      <c r="E72" s="33">
        <v>0.15</v>
      </c>
      <c r="F72" s="7" t="s">
        <v>1441</v>
      </c>
      <c r="G72" s="1"/>
      <c r="H72" s="33"/>
      <c r="I72" s="7"/>
      <c r="J72" s="1"/>
      <c r="K72" s="33"/>
      <c r="L72" s="1"/>
      <c r="M72" s="1"/>
      <c r="N72" s="58"/>
      <c r="O72" s="7"/>
      <c r="P72" s="1"/>
    </row>
    <row r="73" spans="1:16" ht="12.75">
      <c r="A73" s="11" t="s">
        <v>604</v>
      </c>
      <c r="B73" s="11" t="s">
        <v>1984</v>
      </c>
      <c r="C73" s="7" t="s">
        <v>43</v>
      </c>
      <c r="D73" s="1" t="s">
        <v>1539</v>
      </c>
      <c r="E73" s="33">
        <v>0.15</v>
      </c>
      <c r="F73" s="7" t="s">
        <v>1441</v>
      </c>
      <c r="G73" s="1"/>
      <c r="H73" s="33"/>
      <c r="I73" s="7"/>
      <c r="J73" s="1"/>
      <c r="K73" s="33"/>
      <c r="L73" s="1"/>
      <c r="M73" s="1"/>
      <c r="N73" s="58"/>
      <c r="O73" s="7"/>
      <c r="P73" s="1"/>
    </row>
    <row r="74" spans="1:16" ht="12.75">
      <c r="A74" s="31" t="s">
        <v>617</v>
      </c>
      <c r="B74" s="11" t="s">
        <v>1545</v>
      </c>
      <c r="C74" s="7" t="s">
        <v>1543</v>
      </c>
      <c r="D74" s="11"/>
      <c r="E74" s="33"/>
      <c r="F74" s="7" t="s">
        <v>1441</v>
      </c>
      <c r="G74" s="1"/>
      <c r="H74" s="59"/>
      <c r="I74" s="35"/>
      <c r="J74" s="1"/>
      <c r="K74" s="33"/>
      <c r="L74" s="31"/>
      <c r="M74" s="1"/>
      <c r="N74" s="58"/>
      <c r="O74" s="7"/>
      <c r="P74" s="1"/>
    </row>
    <row r="75" spans="1:21" ht="12.75">
      <c r="A75" s="31" t="s">
        <v>1547</v>
      </c>
      <c r="B75" s="11" t="s">
        <v>1548</v>
      </c>
      <c r="C75" s="7" t="s">
        <v>48</v>
      </c>
      <c r="D75" s="1" t="s">
        <v>1549</v>
      </c>
      <c r="E75" s="33">
        <v>0.96</v>
      </c>
      <c r="F75" s="1" t="s">
        <v>51</v>
      </c>
      <c r="G75" s="1"/>
      <c r="H75" s="59"/>
      <c r="I75" s="7" t="s">
        <v>51</v>
      </c>
      <c r="J75" s="1"/>
      <c r="K75" s="33"/>
      <c r="L75" s="1" t="s">
        <v>46</v>
      </c>
      <c r="M75" s="1"/>
      <c r="N75" s="58"/>
      <c r="O75" s="7" t="s">
        <v>46</v>
      </c>
      <c r="P75" s="1"/>
      <c r="R75" t="s">
        <v>46</v>
      </c>
      <c r="U75" s="20" t="s">
        <v>46</v>
      </c>
    </row>
    <row r="76" spans="1:21" ht="12.75">
      <c r="A76" s="31" t="s">
        <v>1547</v>
      </c>
      <c r="B76" s="11" t="s">
        <v>1548</v>
      </c>
      <c r="C76" s="7"/>
      <c r="D76" s="1" t="s">
        <v>1549</v>
      </c>
      <c r="E76" s="33">
        <v>0.96</v>
      </c>
      <c r="F76" s="1"/>
      <c r="G76" s="1"/>
      <c r="H76" s="59"/>
      <c r="I76" s="7" t="s">
        <v>46</v>
      </c>
      <c r="J76" s="1"/>
      <c r="K76" s="33"/>
      <c r="L76" s="31"/>
      <c r="M76" s="1"/>
      <c r="N76" s="58"/>
      <c r="O76" s="7"/>
      <c r="P76" s="1"/>
      <c r="U76" s="20" t="s">
        <v>48</v>
      </c>
    </row>
    <row r="77" spans="1:16" ht="12.75">
      <c r="A77" s="11" t="s">
        <v>1551</v>
      </c>
      <c r="B77" s="11" t="s">
        <v>1552</v>
      </c>
      <c r="C77" s="7" t="s">
        <v>55</v>
      </c>
      <c r="D77" s="1" t="s">
        <v>1553</v>
      </c>
      <c r="E77" s="33">
        <v>0.85</v>
      </c>
      <c r="F77" s="7" t="s">
        <v>1441</v>
      </c>
      <c r="G77" s="1"/>
      <c r="H77" s="33"/>
      <c r="I77" s="35"/>
      <c r="J77" s="1"/>
      <c r="K77" s="33"/>
      <c r="L77" s="31"/>
      <c r="M77" s="1"/>
      <c r="N77" s="58"/>
      <c r="O77" s="7"/>
      <c r="P77" s="1"/>
    </row>
    <row r="78" spans="1:16" ht="12.75">
      <c r="A78" s="11" t="s">
        <v>1554</v>
      </c>
      <c r="B78" s="11" t="s">
        <v>1552</v>
      </c>
      <c r="C78" s="7" t="s">
        <v>58</v>
      </c>
      <c r="D78" s="1" t="s">
        <v>1555</v>
      </c>
      <c r="E78" s="33">
        <v>0.85</v>
      </c>
      <c r="F78" s="7" t="s">
        <v>1441</v>
      </c>
      <c r="G78" s="1"/>
      <c r="H78" s="33"/>
      <c r="I78" s="35"/>
      <c r="J78" s="1"/>
      <c r="K78" s="33"/>
      <c r="L78" s="31"/>
      <c r="M78" s="1"/>
      <c r="N78" s="58"/>
      <c r="O78" s="7"/>
      <c r="P78" s="1"/>
    </row>
    <row r="79" spans="1:16" ht="12.75">
      <c r="A79" s="31" t="s">
        <v>1556</v>
      </c>
      <c r="B79" s="11" t="s">
        <v>1557</v>
      </c>
      <c r="C79" s="7" t="s">
        <v>318</v>
      </c>
      <c r="D79" s="11" t="s">
        <v>1558</v>
      </c>
      <c r="E79" s="33">
        <v>0.96</v>
      </c>
      <c r="F79" s="7" t="s">
        <v>1441</v>
      </c>
      <c r="G79" s="1"/>
      <c r="H79" s="33"/>
      <c r="I79" s="35"/>
      <c r="J79" s="1"/>
      <c r="K79" s="33"/>
      <c r="L79" s="31"/>
      <c r="M79" s="1"/>
      <c r="N79" s="58"/>
      <c r="O79" s="7"/>
      <c r="P79" s="1"/>
    </row>
    <row r="80" spans="1:16" ht="12.75">
      <c r="A80" s="31" t="s">
        <v>1559</v>
      </c>
      <c r="B80" s="11" t="s">
        <v>1560</v>
      </c>
      <c r="C80" s="7" t="s">
        <v>320</v>
      </c>
      <c r="D80" s="11" t="s">
        <v>1561</v>
      </c>
      <c r="E80" s="33">
        <v>0.96</v>
      </c>
      <c r="F80" s="7" t="s">
        <v>1441</v>
      </c>
      <c r="G80" s="1"/>
      <c r="H80" s="33"/>
      <c r="I80" s="35"/>
      <c r="J80" s="1"/>
      <c r="K80" s="33"/>
      <c r="L80" s="31"/>
      <c r="M80" s="1"/>
      <c r="N80" s="58"/>
      <c r="O80" s="7"/>
      <c r="P80" s="1"/>
    </row>
    <row r="81" spans="1:16" ht="12.75">
      <c r="A81" s="31" t="s">
        <v>1562</v>
      </c>
      <c r="B81" s="11" t="s">
        <v>1563</v>
      </c>
      <c r="C81" s="7" t="s">
        <v>322</v>
      </c>
      <c r="D81" s="11" t="s">
        <v>1564</v>
      </c>
      <c r="E81" s="33">
        <v>0.96</v>
      </c>
      <c r="F81" s="7" t="s">
        <v>1441</v>
      </c>
      <c r="G81" s="1"/>
      <c r="H81" s="33"/>
      <c r="I81" s="35"/>
      <c r="J81" s="1"/>
      <c r="K81" s="33"/>
      <c r="L81" s="31"/>
      <c r="M81" s="1"/>
      <c r="N81" s="58"/>
      <c r="O81" s="7"/>
      <c r="P81" s="1"/>
    </row>
    <row r="82" spans="1:16" ht="12.75">
      <c r="A82" s="31" t="s">
        <v>1565</v>
      </c>
      <c r="B82" s="11" t="s">
        <v>1566</v>
      </c>
      <c r="C82" s="7" t="s">
        <v>324</v>
      </c>
      <c r="D82" s="11" t="s">
        <v>1567</v>
      </c>
      <c r="E82" s="33">
        <v>0.96</v>
      </c>
      <c r="F82" s="7" t="s">
        <v>1441</v>
      </c>
      <c r="G82" s="1"/>
      <c r="H82" s="33"/>
      <c r="I82" s="35"/>
      <c r="J82" s="1"/>
      <c r="K82" s="33"/>
      <c r="L82" s="31"/>
      <c r="M82" s="1"/>
      <c r="N82" s="58"/>
      <c r="O82" s="7"/>
      <c r="P82" s="1"/>
    </row>
    <row r="83" spans="1:16" ht="12.75">
      <c r="A83" s="31" t="s">
        <v>798</v>
      </c>
      <c r="B83" s="11" t="s">
        <v>1568</v>
      </c>
      <c r="C83" s="7" t="s">
        <v>292</v>
      </c>
      <c r="D83" s="11" t="s">
        <v>1569</v>
      </c>
      <c r="E83" s="33">
        <v>1</v>
      </c>
      <c r="F83" s="7" t="s">
        <v>1441</v>
      </c>
      <c r="G83" s="1"/>
      <c r="H83" s="33"/>
      <c r="I83" s="7"/>
      <c r="J83" s="1"/>
      <c r="K83" s="33"/>
      <c r="L83" s="31"/>
      <c r="M83" s="1"/>
      <c r="N83" s="58"/>
      <c r="O83" s="7"/>
      <c r="P83" s="1"/>
    </row>
    <row r="84" spans="1:16" ht="12.75">
      <c r="A84" s="31" t="s">
        <v>798</v>
      </c>
      <c r="B84" s="11" t="s">
        <v>1568</v>
      </c>
      <c r="C84" s="7" t="s">
        <v>294</v>
      </c>
      <c r="D84" s="11" t="s">
        <v>1570</v>
      </c>
      <c r="E84" s="33">
        <v>1</v>
      </c>
      <c r="F84" s="7" t="s">
        <v>1441</v>
      </c>
      <c r="G84" s="1"/>
      <c r="H84" s="33"/>
      <c r="I84" s="7"/>
      <c r="J84" s="1"/>
      <c r="K84" s="33"/>
      <c r="L84" s="31"/>
      <c r="M84" s="1"/>
      <c r="N84" s="58"/>
      <c r="O84" s="7"/>
      <c r="P84" s="1"/>
    </row>
    <row r="85" spans="1:16" ht="12.75">
      <c r="A85" s="1" t="s">
        <v>798</v>
      </c>
      <c r="B85" s="11" t="s">
        <v>1571</v>
      </c>
      <c r="C85" s="7" t="s">
        <v>300</v>
      </c>
      <c r="D85" s="11" t="s">
        <v>1572</v>
      </c>
      <c r="E85" s="33">
        <v>1</v>
      </c>
      <c r="F85" s="7" t="s">
        <v>1441</v>
      </c>
      <c r="G85" s="1"/>
      <c r="H85" s="33"/>
      <c r="I85" s="7"/>
      <c r="J85" s="1"/>
      <c r="K85" s="33"/>
      <c r="L85" s="31"/>
      <c r="M85" s="1"/>
      <c r="N85" s="58"/>
      <c r="O85" s="7"/>
      <c r="P85" s="1"/>
    </row>
    <row r="86" spans="1:16" ht="12.75">
      <c r="A86" s="1" t="s">
        <v>798</v>
      </c>
      <c r="B86" s="11" t="s">
        <v>1573</v>
      </c>
      <c r="C86" s="7" t="s">
        <v>296</v>
      </c>
      <c r="D86" s="11" t="s">
        <v>1574</v>
      </c>
      <c r="E86" s="33">
        <v>1</v>
      </c>
      <c r="F86" s="7" t="s">
        <v>1441</v>
      </c>
      <c r="G86" s="1"/>
      <c r="H86" s="33"/>
      <c r="I86" s="35"/>
      <c r="J86" s="11"/>
      <c r="K86" s="33"/>
      <c r="L86" s="31"/>
      <c r="M86" s="1"/>
      <c r="N86" s="58"/>
      <c r="O86" s="7"/>
      <c r="P86" s="1"/>
    </row>
    <row r="87" spans="1:16" ht="12.75">
      <c r="A87" s="1" t="s">
        <v>798</v>
      </c>
      <c r="B87" s="11" t="s">
        <v>1573</v>
      </c>
      <c r="C87" s="7" t="s">
        <v>298</v>
      </c>
      <c r="D87" s="11" t="s">
        <v>1575</v>
      </c>
      <c r="E87" s="33">
        <v>1</v>
      </c>
      <c r="F87" s="7" t="s">
        <v>1441</v>
      </c>
      <c r="G87" s="1"/>
      <c r="H87" s="33"/>
      <c r="I87" s="35"/>
      <c r="J87" s="1"/>
      <c r="K87" s="33"/>
      <c r="L87" s="31"/>
      <c r="M87" s="1"/>
      <c r="N87" s="58"/>
      <c r="O87" s="7"/>
      <c r="P87" s="1"/>
    </row>
    <row r="88" spans="1:16" ht="12.75">
      <c r="A88" s="31" t="s">
        <v>798</v>
      </c>
      <c r="B88" s="31" t="s">
        <v>2046</v>
      </c>
      <c r="C88" s="7" t="s">
        <v>266</v>
      </c>
      <c r="D88" s="11" t="s">
        <v>1877</v>
      </c>
      <c r="E88" s="33">
        <v>0.15</v>
      </c>
      <c r="F88" s="7" t="s">
        <v>1441</v>
      </c>
      <c r="G88" s="1"/>
      <c r="H88" s="33"/>
      <c r="I88" s="35"/>
      <c r="J88" s="1"/>
      <c r="K88" s="33"/>
      <c r="L88" s="31"/>
      <c r="M88" s="1"/>
      <c r="N88" s="58"/>
      <c r="O88" s="7"/>
      <c r="P88" s="1"/>
    </row>
    <row r="89" spans="1:16" ht="12.75">
      <c r="A89" s="31" t="s">
        <v>798</v>
      </c>
      <c r="B89" s="31" t="s">
        <v>2046</v>
      </c>
      <c r="C89" s="7" t="s">
        <v>268</v>
      </c>
      <c r="D89" s="11" t="s">
        <v>1878</v>
      </c>
      <c r="E89" s="33">
        <v>0.15</v>
      </c>
      <c r="F89" s="7" t="s">
        <v>1441</v>
      </c>
      <c r="G89" s="1"/>
      <c r="H89" s="33"/>
      <c r="I89" s="35"/>
      <c r="J89" s="1"/>
      <c r="K89" s="33"/>
      <c r="L89" s="31"/>
      <c r="M89" s="1"/>
      <c r="N89" s="58"/>
      <c r="O89" s="7"/>
      <c r="P89" s="1"/>
    </row>
    <row r="90" spans="1:16" ht="12.75">
      <c r="A90" s="1" t="s">
        <v>798</v>
      </c>
      <c r="B90" s="31" t="s">
        <v>2046</v>
      </c>
      <c r="C90" s="7" t="s">
        <v>270</v>
      </c>
      <c r="D90" s="11" t="s">
        <v>1879</v>
      </c>
      <c r="E90" s="33">
        <v>0.15</v>
      </c>
      <c r="F90" s="7" t="s">
        <v>1441</v>
      </c>
      <c r="G90" s="1"/>
      <c r="H90" s="33"/>
      <c r="I90" s="35"/>
      <c r="J90" s="1"/>
      <c r="K90" s="33"/>
      <c r="L90" s="31"/>
      <c r="M90" s="1"/>
      <c r="N90" s="58"/>
      <c r="O90" s="7"/>
      <c r="P90" s="1"/>
    </row>
    <row r="91" spans="1:16" ht="12.75">
      <c r="A91" s="1" t="s">
        <v>798</v>
      </c>
      <c r="B91" s="31" t="s">
        <v>2046</v>
      </c>
      <c r="C91" s="7" t="s">
        <v>272</v>
      </c>
      <c r="D91" s="11" t="s">
        <v>1880</v>
      </c>
      <c r="E91" s="33">
        <v>0.15</v>
      </c>
      <c r="F91" s="7" t="s">
        <v>1441</v>
      </c>
      <c r="G91" s="1"/>
      <c r="H91" s="33"/>
      <c r="I91" s="35"/>
      <c r="J91" s="1"/>
      <c r="K91" s="33"/>
      <c r="L91" s="31"/>
      <c r="M91" s="1"/>
      <c r="N91" s="58"/>
      <c r="O91" s="7"/>
      <c r="P91" s="1"/>
    </row>
    <row r="92" spans="1:16" ht="12.75">
      <c r="A92" s="1" t="s">
        <v>798</v>
      </c>
      <c r="B92" s="31" t="s">
        <v>2046</v>
      </c>
      <c r="C92" s="7" t="s">
        <v>274</v>
      </c>
      <c r="D92" s="11" t="s">
        <v>1881</v>
      </c>
      <c r="E92" s="33">
        <v>0.15</v>
      </c>
      <c r="F92" s="7" t="s">
        <v>1441</v>
      </c>
      <c r="G92" s="1"/>
      <c r="H92" s="33"/>
      <c r="I92" s="35"/>
      <c r="J92" s="1"/>
      <c r="K92" s="34"/>
      <c r="L92" s="31"/>
      <c r="M92" s="1"/>
      <c r="N92" s="58"/>
      <c r="O92" s="7"/>
      <c r="P92" s="1"/>
    </row>
    <row r="93" spans="1:16" ht="12.75">
      <c r="A93" s="31" t="s">
        <v>798</v>
      </c>
      <c r="B93" s="31" t="s">
        <v>2046</v>
      </c>
      <c r="C93" s="7" t="s">
        <v>276</v>
      </c>
      <c r="D93" s="11" t="s">
        <v>1882</v>
      </c>
      <c r="E93" s="33">
        <v>0.15</v>
      </c>
      <c r="F93" s="7" t="s">
        <v>1441</v>
      </c>
      <c r="G93" s="1"/>
      <c r="H93" s="33"/>
      <c r="I93" s="35"/>
      <c r="J93" s="1"/>
      <c r="K93" s="34"/>
      <c r="L93" s="31"/>
      <c r="M93" s="1"/>
      <c r="N93" s="58"/>
      <c r="O93" s="7"/>
      <c r="P93" s="1"/>
    </row>
    <row r="94" spans="1:16" ht="12.75">
      <c r="A94" s="31" t="s">
        <v>798</v>
      </c>
      <c r="B94" s="31" t="s">
        <v>2052</v>
      </c>
      <c r="C94" s="7" t="s">
        <v>278</v>
      </c>
      <c r="D94" s="11" t="s">
        <v>1883</v>
      </c>
      <c r="E94" s="33">
        <v>0.15</v>
      </c>
      <c r="F94" s="7" t="s">
        <v>1441</v>
      </c>
      <c r="G94" s="1"/>
      <c r="H94" s="34"/>
      <c r="I94" s="35"/>
      <c r="J94" s="1"/>
      <c r="K94" s="34"/>
      <c r="L94" s="31"/>
      <c r="M94" s="1"/>
      <c r="N94" s="58"/>
      <c r="O94" s="7"/>
      <c r="P94" s="1"/>
    </row>
    <row r="95" spans="1:16" ht="12.75">
      <c r="A95" s="1" t="s">
        <v>798</v>
      </c>
      <c r="B95" s="31" t="s">
        <v>2052</v>
      </c>
      <c r="C95" s="7" t="s">
        <v>280</v>
      </c>
      <c r="D95" s="11" t="s">
        <v>1884</v>
      </c>
      <c r="E95" s="33">
        <v>0.15</v>
      </c>
      <c r="F95" s="7" t="s">
        <v>1441</v>
      </c>
      <c r="G95" s="1"/>
      <c r="H95" s="34"/>
      <c r="I95" s="35"/>
      <c r="J95" s="1"/>
      <c r="K95" s="34"/>
      <c r="L95" s="31"/>
      <c r="M95" s="1"/>
      <c r="N95" s="58"/>
      <c r="O95" s="7"/>
      <c r="P95" s="1"/>
    </row>
    <row r="96" spans="1:16" ht="12.75">
      <c r="A96" s="1" t="s">
        <v>798</v>
      </c>
      <c r="B96" s="31" t="s">
        <v>2052</v>
      </c>
      <c r="C96" s="7" t="s">
        <v>282</v>
      </c>
      <c r="D96" s="11" t="s">
        <v>1885</v>
      </c>
      <c r="E96" s="33">
        <v>0.15</v>
      </c>
      <c r="F96" s="7" t="s">
        <v>1441</v>
      </c>
      <c r="G96" s="1"/>
      <c r="H96" s="34"/>
      <c r="I96" s="35"/>
      <c r="J96" s="1"/>
      <c r="K96" s="34"/>
      <c r="L96" s="31"/>
      <c r="M96" s="1"/>
      <c r="N96" s="58"/>
      <c r="O96" s="7"/>
      <c r="P96" s="1"/>
    </row>
    <row r="97" spans="1:16" ht="12.75">
      <c r="A97" s="1" t="s">
        <v>798</v>
      </c>
      <c r="B97" s="31" t="s">
        <v>2052</v>
      </c>
      <c r="C97" s="7" t="s">
        <v>284</v>
      </c>
      <c r="D97" s="11" t="s">
        <v>1886</v>
      </c>
      <c r="E97" s="33">
        <v>0.15</v>
      </c>
      <c r="F97" s="7" t="s">
        <v>1441</v>
      </c>
      <c r="G97" s="1"/>
      <c r="H97" s="34"/>
      <c r="I97" s="35"/>
      <c r="J97" s="1"/>
      <c r="K97" s="34"/>
      <c r="L97" s="31"/>
      <c r="M97" s="1"/>
      <c r="N97" s="58"/>
      <c r="O97" s="7"/>
      <c r="P97" s="1"/>
    </row>
    <row r="98" spans="1:16" ht="12.75">
      <c r="A98" s="31" t="s">
        <v>798</v>
      </c>
      <c r="B98" s="31" t="s">
        <v>2052</v>
      </c>
      <c r="C98" s="7" t="s">
        <v>286</v>
      </c>
      <c r="D98" s="11" t="s">
        <v>1887</v>
      </c>
      <c r="E98" s="33">
        <v>0.15</v>
      </c>
      <c r="F98" s="7" t="s">
        <v>1441</v>
      </c>
      <c r="G98" s="1"/>
      <c r="H98" s="33"/>
      <c r="I98" s="35"/>
      <c r="J98" s="1"/>
      <c r="K98" s="33"/>
      <c r="L98" s="31"/>
      <c r="M98" s="1"/>
      <c r="N98" s="58"/>
      <c r="O98" s="7"/>
      <c r="P98" s="1"/>
    </row>
    <row r="99" spans="1:16" ht="12.75">
      <c r="A99" s="31" t="s">
        <v>798</v>
      </c>
      <c r="B99" s="31" t="s">
        <v>2052</v>
      </c>
      <c r="C99" s="7" t="s">
        <v>288</v>
      </c>
      <c r="D99" s="11" t="s">
        <v>1888</v>
      </c>
      <c r="E99" s="33">
        <v>0.15</v>
      </c>
      <c r="F99" s="7" t="s">
        <v>1441</v>
      </c>
      <c r="G99" s="1"/>
      <c r="H99" s="33"/>
      <c r="I99" s="35"/>
      <c r="J99" s="11"/>
      <c r="K99" s="34"/>
      <c r="L99" s="31"/>
      <c r="M99" s="1"/>
      <c r="N99" s="58"/>
      <c r="O99" s="7"/>
      <c r="P99" s="1"/>
    </row>
    <row r="100" spans="1:16" ht="12.75">
      <c r="A100" s="1"/>
      <c r="B100" s="31" t="s">
        <v>2120</v>
      </c>
      <c r="C100" s="7" t="s">
        <v>290</v>
      </c>
      <c r="D100" s="11" t="s">
        <v>2100</v>
      </c>
      <c r="E100" s="33">
        <v>0.15</v>
      </c>
      <c r="F100" s="7" t="s">
        <v>1441</v>
      </c>
      <c r="G100" s="1"/>
      <c r="H100" s="33"/>
      <c r="I100" s="35"/>
      <c r="J100" s="11"/>
      <c r="K100" s="34"/>
      <c r="L100" s="31"/>
      <c r="M100" s="1"/>
      <c r="N100" s="58"/>
      <c r="O100" s="7"/>
      <c r="P100" s="1"/>
    </row>
    <row r="101" spans="1:16" ht="12.75">
      <c r="A101" s="31" t="s">
        <v>883</v>
      </c>
      <c r="B101" s="11" t="s">
        <v>1529</v>
      </c>
      <c r="C101" s="7" t="s">
        <v>372</v>
      </c>
      <c r="D101" s="11" t="s">
        <v>371</v>
      </c>
      <c r="E101" s="33">
        <v>0.2</v>
      </c>
      <c r="F101" s="7" t="s">
        <v>1441</v>
      </c>
      <c r="G101" s="1"/>
      <c r="H101" s="33"/>
      <c r="I101" s="35"/>
      <c r="J101" s="1"/>
      <c r="K101" s="33"/>
      <c r="L101" s="31"/>
      <c r="M101" s="1"/>
      <c r="N101" s="58"/>
      <c r="O101" s="7"/>
      <c r="P101" s="1"/>
    </row>
    <row r="102" spans="1:16" ht="12.75">
      <c r="A102" s="31" t="s">
        <v>839</v>
      </c>
      <c r="B102" s="11" t="s">
        <v>1578</v>
      </c>
      <c r="C102" s="7" t="s">
        <v>302</v>
      </c>
      <c r="D102" s="11" t="s">
        <v>1579</v>
      </c>
      <c r="E102" s="33">
        <v>1</v>
      </c>
      <c r="F102" s="7" t="s">
        <v>1441</v>
      </c>
      <c r="G102" s="1"/>
      <c r="H102" s="34"/>
      <c r="I102" s="7"/>
      <c r="J102" s="1"/>
      <c r="K102" s="33"/>
      <c r="L102" s="31"/>
      <c r="M102" s="1"/>
      <c r="N102" s="58"/>
      <c r="O102" s="7"/>
      <c r="P102" s="1"/>
    </row>
    <row r="103" spans="1:16" ht="12.75">
      <c r="A103" s="31" t="s">
        <v>839</v>
      </c>
      <c r="B103" s="11" t="s">
        <v>1578</v>
      </c>
      <c r="C103" s="7" t="s">
        <v>304</v>
      </c>
      <c r="D103" s="11" t="s">
        <v>1580</v>
      </c>
      <c r="E103" s="33">
        <v>1</v>
      </c>
      <c r="F103" s="7" t="s">
        <v>1441</v>
      </c>
      <c r="G103" s="1"/>
      <c r="H103" s="34"/>
      <c r="I103" s="7"/>
      <c r="J103" s="1"/>
      <c r="K103" s="33"/>
      <c r="L103" s="31"/>
      <c r="M103" s="1"/>
      <c r="N103" s="58"/>
      <c r="O103" s="7"/>
      <c r="P103" s="1"/>
    </row>
    <row r="104" spans="1:16" ht="12.75">
      <c r="A104" s="31" t="s">
        <v>839</v>
      </c>
      <c r="B104" s="11" t="s">
        <v>1581</v>
      </c>
      <c r="C104" s="7" t="s">
        <v>306</v>
      </c>
      <c r="D104" s="11" t="s">
        <v>1582</v>
      </c>
      <c r="E104" s="33">
        <v>1</v>
      </c>
      <c r="F104" s="7" t="s">
        <v>1441</v>
      </c>
      <c r="G104" s="1"/>
      <c r="H104" s="34"/>
      <c r="I104" s="7"/>
      <c r="J104" s="1"/>
      <c r="K104" s="33"/>
      <c r="L104" s="31"/>
      <c r="M104" s="1"/>
      <c r="N104" s="58"/>
      <c r="O104" s="7"/>
      <c r="P104" s="1"/>
    </row>
    <row r="105" spans="1:16" ht="12.75">
      <c r="A105" s="1" t="s">
        <v>839</v>
      </c>
      <c r="B105" s="1" t="s">
        <v>1583</v>
      </c>
      <c r="C105" s="7" t="s">
        <v>370</v>
      </c>
      <c r="D105" s="11" t="s">
        <v>369</v>
      </c>
      <c r="E105" s="33">
        <v>1</v>
      </c>
      <c r="F105" s="7" t="s">
        <v>1441</v>
      </c>
      <c r="G105" s="1"/>
      <c r="H105" s="34"/>
      <c r="I105" s="7"/>
      <c r="J105" s="1"/>
      <c r="K105" s="33"/>
      <c r="L105" s="31"/>
      <c r="M105" s="1"/>
      <c r="N105" s="58"/>
      <c r="O105" s="7"/>
      <c r="P105" s="1"/>
    </row>
    <row r="106" spans="1:16" ht="12.75">
      <c r="A106" s="1" t="s">
        <v>839</v>
      </c>
      <c r="B106" s="1" t="s">
        <v>1584</v>
      </c>
      <c r="C106" s="7" t="s">
        <v>316</v>
      </c>
      <c r="D106" s="11" t="s">
        <v>1585</v>
      </c>
      <c r="E106" s="33">
        <v>1</v>
      </c>
      <c r="F106" s="7" t="s">
        <v>1441</v>
      </c>
      <c r="G106" s="1"/>
      <c r="H106" s="34"/>
      <c r="I106" s="7"/>
      <c r="J106" s="1"/>
      <c r="K106" s="33"/>
      <c r="L106" s="31"/>
      <c r="M106" s="1"/>
      <c r="N106" s="58"/>
      <c r="O106" s="7"/>
      <c r="P106" s="1"/>
    </row>
    <row r="107" spans="1:16" ht="12.75">
      <c r="A107" s="1" t="s">
        <v>839</v>
      </c>
      <c r="B107" s="1" t="s">
        <v>1584</v>
      </c>
      <c r="C107" s="7" t="s">
        <v>372</v>
      </c>
      <c r="D107" s="11" t="s">
        <v>371</v>
      </c>
      <c r="E107" s="33">
        <v>0.8</v>
      </c>
      <c r="F107" s="7" t="s">
        <v>1441</v>
      </c>
      <c r="G107" s="1"/>
      <c r="H107" s="34"/>
      <c r="I107" s="7"/>
      <c r="J107" s="1"/>
      <c r="K107" s="33"/>
      <c r="L107" s="31"/>
      <c r="M107" s="1"/>
      <c r="N107" s="58"/>
      <c r="O107" s="7"/>
      <c r="P107" s="1"/>
    </row>
    <row r="108" spans="1:16" ht="12.75">
      <c r="A108" s="1"/>
      <c r="B108" s="1" t="s">
        <v>1584</v>
      </c>
      <c r="C108" s="7" t="s">
        <v>342</v>
      </c>
      <c r="D108" s="11" t="s">
        <v>1586</v>
      </c>
      <c r="E108" s="33">
        <v>0.3</v>
      </c>
      <c r="F108" s="7" t="s">
        <v>1441</v>
      </c>
      <c r="G108" s="1"/>
      <c r="H108" s="34"/>
      <c r="I108" s="7"/>
      <c r="J108" s="1"/>
      <c r="K108" s="33"/>
      <c r="L108" s="31"/>
      <c r="M108" s="1"/>
      <c r="N108" s="58"/>
      <c r="O108" s="7"/>
      <c r="P108" s="1"/>
    </row>
    <row r="109" spans="1:16" ht="12.75">
      <c r="A109" s="1" t="s">
        <v>839</v>
      </c>
      <c r="B109" s="1" t="s">
        <v>1584</v>
      </c>
      <c r="C109" s="7" t="s">
        <v>374</v>
      </c>
      <c r="D109" s="11" t="s">
        <v>373</v>
      </c>
      <c r="E109" s="33">
        <v>0.3</v>
      </c>
      <c r="F109" s="7" t="s">
        <v>1441</v>
      </c>
      <c r="G109" s="1"/>
      <c r="H109" s="34"/>
      <c r="I109" s="7"/>
      <c r="J109" s="1"/>
      <c r="K109" s="33"/>
      <c r="L109" s="31"/>
      <c r="M109" s="1"/>
      <c r="N109" s="58"/>
      <c r="O109" s="7"/>
      <c r="P109" s="1"/>
    </row>
    <row r="110" spans="1:16" ht="12.75">
      <c r="A110" s="31" t="s">
        <v>1601</v>
      </c>
      <c r="B110" s="11" t="s">
        <v>1473</v>
      </c>
      <c r="C110" s="7" t="s">
        <v>308</v>
      </c>
      <c r="D110" s="11" t="s">
        <v>1602</v>
      </c>
      <c r="E110" s="33">
        <v>1</v>
      </c>
      <c r="F110" s="7" t="s">
        <v>1441</v>
      </c>
      <c r="G110" s="1"/>
      <c r="H110" s="34"/>
      <c r="I110" s="7"/>
      <c r="J110" s="1"/>
      <c r="K110" s="33"/>
      <c r="L110" s="31"/>
      <c r="M110" s="1"/>
      <c r="N110" s="58"/>
      <c r="O110" s="7"/>
      <c r="P110" s="1"/>
    </row>
    <row r="111" spans="1:16" ht="12.75">
      <c r="A111" s="31" t="s">
        <v>1601</v>
      </c>
      <c r="B111" s="11" t="s">
        <v>1473</v>
      </c>
      <c r="C111" s="7" t="s">
        <v>310</v>
      </c>
      <c r="D111" s="11" t="s">
        <v>1603</v>
      </c>
      <c r="E111" s="33">
        <v>1</v>
      </c>
      <c r="F111" s="7" t="s">
        <v>1441</v>
      </c>
      <c r="G111" s="1"/>
      <c r="H111" s="34"/>
      <c r="I111" s="7"/>
      <c r="J111" s="1"/>
      <c r="K111" s="33"/>
      <c r="L111" s="31"/>
      <c r="M111" s="1"/>
      <c r="N111" s="58"/>
      <c r="O111" s="7"/>
      <c r="P111" s="1"/>
    </row>
    <row r="112" spans="1:16" ht="12.75">
      <c r="A112" s="31" t="s">
        <v>1604</v>
      </c>
      <c r="B112" s="11" t="s">
        <v>1605</v>
      </c>
      <c r="C112" s="7" t="s">
        <v>16</v>
      </c>
      <c r="D112" s="1" t="s">
        <v>1606</v>
      </c>
      <c r="E112" s="33">
        <v>0.6</v>
      </c>
      <c r="F112" s="7" t="s">
        <v>1441</v>
      </c>
      <c r="G112" s="1"/>
      <c r="H112" s="34"/>
      <c r="I112" s="7"/>
      <c r="J112" s="1"/>
      <c r="K112" s="33"/>
      <c r="L112" s="31"/>
      <c r="M112" s="1"/>
      <c r="N112" s="58"/>
      <c r="O112" s="7"/>
      <c r="P112" s="1"/>
    </row>
    <row r="113" spans="1:16" ht="12.75">
      <c r="A113" s="31" t="s">
        <v>1604</v>
      </c>
      <c r="B113" s="11" t="s">
        <v>1605</v>
      </c>
      <c r="C113" s="7" t="s">
        <v>20</v>
      </c>
      <c r="D113" s="1" t="s">
        <v>1607</v>
      </c>
      <c r="E113" s="33">
        <v>0.6</v>
      </c>
      <c r="F113" s="7" t="s">
        <v>1441</v>
      </c>
      <c r="G113" s="1"/>
      <c r="H113" s="34"/>
      <c r="I113" s="7"/>
      <c r="J113" s="1"/>
      <c r="K113" s="33"/>
      <c r="L113" s="31"/>
      <c r="M113" s="1"/>
      <c r="N113" s="58"/>
      <c r="O113" s="7"/>
      <c r="P113" s="1"/>
    </row>
    <row r="114" spans="1:16" ht="12.75">
      <c r="A114" s="31" t="s">
        <v>1604</v>
      </c>
      <c r="B114" s="11" t="s">
        <v>1605</v>
      </c>
      <c r="C114" s="7" t="s">
        <v>2</v>
      </c>
      <c r="D114" s="1" t="s">
        <v>1608</v>
      </c>
      <c r="E114" s="33">
        <v>0.1</v>
      </c>
      <c r="F114" s="7" t="s">
        <v>1441</v>
      </c>
      <c r="G114" s="1"/>
      <c r="H114" s="33"/>
      <c r="I114" s="35"/>
      <c r="J114" s="1"/>
      <c r="K114" s="33"/>
      <c r="L114" s="31"/>
      <c r="M114" s="1"/>
      <c r="N114" s="58"/>
      <c r="O114" s="7"/>
      <c r="P114" s="1"/>
    </row>
    <row r="115" spans="1:16" ht="12.75">
      <c r="A115" s="31" t="s">
        <v>1604</v>
      </c>
      <c r="B115" s="11" t="s">
        <v>1605</v>
      </c>
      <c r="C115" s="7" t="s">
        <v>9</v>
      </c>
      <c r="D115" s="1" t="s">
        <v>1609</v>
      </c>
      <c r="E115" s="33">
        <v>0.1</v>
      </c>
      <c r="F115" s="7" t="s">
        <v>1441</v>
      </c>
      <c r="G115" s="1"/>
      <c r="H115" s="33"/>
      <c r="I115" s="35"/>
      <c r="J115" s="11"/>
      <c r="K115" s="34"/>
      <c r="L115" s="31"/>
      <c r="M115" s="1"/>
      <c r="N115" s="58"/>
      <c r="O115" s="7"/>
      <c r="P115" s="1"/>
    </row>
    <row r="116" spans="1:16" ht="12.75">
      <c r="A116" s="1" t="s">
        <v>559</v>
      </c>
      <c r="B116" s="11" t="s">
        <v>2121</v>
      </c>
      <c r="C116" s="7" t="s">
        <v>96</v>
      </c>
      <c r="D116" s="1" t="s">
        <v>1611</v>
      </c>
      <c r="E116" s="33">
        <v>0.1</v>
      </c>
      <c r="F116" s="7" t="s">
        <v>1441</v>
      </c>
      <c r="G116" s="1"/>
      <c r="H116" s="34"/>
      <c r="I116" s="35"/>
      <c r="J116" s="11"/>
      <c r="K116" s="34"/>
      <c r="L116" s="31"/>
      <c r="M116" s="1"/>
      <c r="N116" s="58"/>
      <c r="O116" s="7"/>
      <c r="P116" s="1"/>
    </row>
    <row r="117" spans="1:16" ht="12.75">
      <c r="A117" s="31" t="s">
        <v>1612</v>
      </c>
      <c r="B117" s="11" t="s">
        <v>1473</v>
      </c>
      <c r="C117" s="7" t="s">
        <v>326</v>
      </c>
      <c r="D117" s="11" t="s">
        <v>1613</v>
      </c>
      <c r="E117" s="33">
        <v>0.96</v>
      </c>
      <c r="F117" s="7" t="s">
        <v>1441</v>
      </c>
      <c r="G117" s="1"/>
      <c r="H117" s="34"/>
      <c r="I117" s="35"/>
      <c r="J117" s="11"/>
      <c r="K117" s="34"/>
      <c r="L117" s="31"/>
      <c r="M117" s="1"/>
      <c r="N117" s="58"/>
      <c r="O117" s="7"/>
      <c r="P117" s="1"/>
    </row>
    <row r="118" spans="1:16" ht="12.75">
      <c r="A118" s="31" t="s">
        <v>1612</v>
      </c>
      <c r="B118" s="11" t="s">
        <v>1473</v>
      </c>
      <c r="C118" s="7" t="s">
        <v>328</v>
      </c>
      <c r="D118" s="11" t="s">
        <v>1614</v>
      </c>
      <c r="E118" s="33">
        <v>0.96</v>
      </c>
      <c r="F118" s="7" t="s">
        <v>1441</v>
      </c>
      <c r="G118" s="1"/>
      <c r="H118" s="34"/>
      <c r="I118" s="7"/>
      <c r="J118" s="1"/>
      <c r="K118" s="34"/>
      <c r="L118" s="31"/>
      <c r="M118" s="1"/>
      <c r="N118" s="58"/>
      <c r="O118" s="7"/>
      <c r="P118" s="1"/>
    </row>
    <row r="119" spans="1:16" ht="12.75">
      <c r="A119" s="31" t="s">
        <v>1615</v>
      </c>
      <c r="B119" s="11" t="s">
        <v>1616</v>
      </c>
      <c r="C119" s="7" t="s">
        <v>516</v>
      </c>
      <c r="D119" s="12"/>
      <c r="E119" s="29">
        <v>0.9</v>
      </c>
      <c r="F119" s="30" t="s">
        <v>1441</v>
      </c>
      <c r="G119" s="1"/>
      <c r="H119" s="34"/>
      <c r="I119" s="7"/>
      <c r="J119" s="1"/>
      <c r="K119" s="34"/>
      <c r="L119" s="31"/>
      <c r="M119" s="1"/>
      <c r="N119" s="58"/>
      <c r="O119" s="7"/>
      <c r="P119" s="1"/>
    </row>
    <row r="120" spans="1:16" ht="12.75">
      <c r="A120" t="s">
        <v>1615</v>
      </c>
      <c r="B120" t="s">
        <v>1617</v>
      </c>
      <c r="C120" s="7" t="s">
        <v>516</v>
      </c>
      <c r="E120" s="39">
        <v>0.1</v>
      </c>
      <c r="F120" s="30" t="s">
        <v>1441</v>
      </c>
      <c r="G120" s="1"/>
      <c r="H120" s="34"/>
      <c r="I120" s="7"/>
      <c r="J120" s="1"/>
      <c r="K120" s="34"/>
      <c r="L120" s="31"/>
      <c r="M120" s="1"/>
      <c r="N120" s="58"/>
      <c r="O120" s="7"/>
      <c r="P120" s="1"/>
    </row>
    <row r="121" spans="1:16" ht="12.75">
      <c r="A121" s="31" t="s">
        <v>1618</v>
      </c>
      <c r="B121" s="11" t="s">
        <v>1619</v>
      </c>
      <c r="C121" s="7" t="s">
        <v>330</v>
      </c>
      <c r="D121" s="11" t="s">
        <v>1620</v>
      </c>
      <c r="E121" s="33">
        <v>0.98</v>
      </c>
      <c r="F121" s="7" t="s">
        <v>1441</v>
      </c>
      <c r="G121" s="1"/>
      <c r="H121" s="34"/>
      <c r="I121" s="7"/>
      <c r="J121" s="1"/>
      <c r="K121" s="34"/>
      <c r="L121" s="31"/>
      <c r="M121" s="1"/>
      <c r="N121" s="58"/>
      <c r="O121" s="7"/>
      <c r="P121" s="1"/>
    </row>
    <row r="122" spans="1:16" ht="12.75">
      <c r="A122" s="31" t="s">
        <v>1618</v>
      </c>
      <c r="B122" s="31" t="s">
        <v>1621</v>
      </c>
      <c r="C122" s="7" t="s">
        <v>1543</v>
      </c>
      <c r="D122" s="11"/>
      <c r="E122" s="33"/>
      <c r="F122" s="7" t="s">
        <v>1441</v>
      </c>
      <c r="G122" s="1"/>
      <c r="H122" s="34"/>
      <c r="I122" s="7"/>
      <c r="J122" s="1"/>
      <c r="K122" s="34"/>
      <c r="L122" s="31"/>
      <c r="M122" s="1"/>
      <c r="N122" s="58"/>
      <c r="O122" s="7"/>
      <c r="P122" s="1"/>
    </row>
    <row r="123" spans="1:16" ht="12.75">
      <c r="A123" s="31" t="s">
        <v>843</v>
      </c>
      <c r="B123" s="11" t="s">
        <v>1525</v>
      </c>
      <c r="C123" s="7" t="s">
        <v>374</v>
      </c>
      <c r="D123" s="11" t="s">
        <v>373</v>
      </c>
      <c r="E123" s="33">
        <v>0.3</v>
      </c>
      <c r="F123" s="7" t="s">
        <v>1441</v>
      </c>
      <c r="G123" s="1"/>
      <c r="H123" s="34"/>
      <c r="I123" s="7"/>
      <c r="J123" s="1"/>
      <c r="K123" s="34"/>
      <c r="L123" s="31"/>
      <c r="M123" s="1"/>
      <c r="N123" s="58"/>
      <c r="O123" s="7"/>
      <c r="P123" s="1"/>
    </row>
    <row r="124" spans="1:16" ht="12.75">
      <c r="A124" s="31" t="s">
        <v>843</v>
      </c>
      <c r="B124" s="11" t="s">
        <v>1635</v>
      </c>
      <c r="C124" s="7" t="s">
        <v>342</v>
      </c>
      <c r="D124" s="11" t="s">
        <v>1586</v>
      </c>
      <c r="E124" s="33">
        <v>0.3</v>
      </c>
      <c r="F124" s="7" t="s">
        <v>1441</v>
      </c>
      <c r="G124" s="1"/>
      <c r="H124" s="34"/>
      <c r="I124" s="7"/>
      <c r="J124" s="1"/>
      <c r="K124" s="34"/>
      <c r="L124" s="31"/>
      <c r="M124" s="1"/>
      <c r="N124" s="58"/>
      <c r="O124" s="7"/>
      <c r="P124" s="1"/>
    </row>
    <row r="125" spans="1:16" ht="12.75">
      <c r="A125" s="31" t="s">
        <v>889</v>
      </c>
      <c r="B125" s="11" t="s">
        <v>1636</v>
      </c>
      <c r="C125" s="7" t="s">
        <v>374</v>
      </c>
      <c r="D125" s="11" t="s">
        <v>373</v>
      </c>
      <c r="E125" s="33">
        <v>0.3</v>
      </c>
      <c r="F125" s="7" t="s">
        <v>1441</v>
      </c>
      <c r="G125" s="1"/>
      <c r="H125" s="34"/>
      <c r="I125" s="7"/>
      <c r="J125" s="1"/>
      <c r="K125" s="34"/>
      <c r="L125" s="31"/>
      <c r="M125" s="1"/>
      <c r="N125" s="58"/>
      <c r="O125" s="7"/>
      <c r="P125" s="1"/>
    </row>
    <row r="126" spans="1:16" ht="12.75">
      <c r="A126" s="31" t="s">
        <v>889</v>
      </c>
      <c r="B126" s="11" t="s">
        <v>1636</v>
      </c>
      <c r="C126" s="7" t="s">
        <v>342</v>
      </c>
      <c r="D126" s="11" t="s">
        <v>1586</v>
      </c>
      <c r="E126" s="33">
        <v>0.3</v>
      </c>
      <c r="F126" s="7" t="s">
        <v>1441</v>
      </c>
      <c r="G126" s="1"/>
      <c r="H126" s="34"/>
      <c r="I126" s="7"/>
      <c r="J126" s="1"/>
      <c r="K126" s="34"/>
      <c r="L126" s="31"/>
      <c r="M126" s="1"/>
      <c r="N126" s="58"/>
      <c r="O126" s="7"/>
      <c r="P126" s="1"/>
    </row>
    <row r="127" spans="1:16" ht="12.75">
      <c r="A127" s="31" t="s">
        <v>1637</v>
      </c>
      <c r="B127" s="11" t="s">
        <v>1638</v>
      </c>
      <c r="C127" s="7" t="s">
        <v>1543</v>
      </c>
      <c r="D127" s="1"/>
      <c r="E127" s="33"/>
      <c r="F127" s="7" t="s">
        <v>1441</v>
      </c>
      <c r="G127" s="1"/>
      <c r="H127" s="34"/>
      <c r="I127" s="7"/>
      <c r="J127" s="1"/>
      <c r="K127" s="34"/>
      <c r="L127" s="31"/>
      <c r="M127" s="1"/>
      <c r="N127" s="58"/>
      <c r="O127" s="7"/>
      <c r="P127" s="1"/>
    </row>
    <row r="128" spans="1:16" ht="12.75">
      <c r="A128" s="31" t="s">
        <v>1637</v>
      </c>
      <c r="B128" s="11" t="s">
        <v>1640</v>
      </c>
      <c r="C128" s="7" t="s">
        <v>368</v>
      </c>
      <c r="D128" s="11" t="s">
        <v>1874</v>
      </c>
      <c r="E128" s="33">
        <v>0.15</v>
      </c>
      <c r="F128" s="7" t="s">
        <v>1441</v>
      </c>
      <c r="G128" s="1"/>
      <c r="H128" s="34"/>
      <c r="I128" s="7"/>
      <c r="J128" s="1"/>
      <c r="K128" s="34"/>
      <c r="L128" s="31"/>
      <c r="M128" s="1"/>
      <c r="N128" s="58"/>
      <c r="O128" s="7"/>
      <c r="P128" s="1"/>
    </row>
    <row r="129" spans="1:16" ht="12.75">
      <c r="A129" s="31" t="s">
        <v>1637</v>
      </c>
      <c r="B129" s="31" t="s">
        <v>1641</v>
      </c>
      <c r="C129" s="7" t="s">
        <v>344</v>
      </c>
      <c r="D129" s="1" t="s">
        <v>2122</v>
      </c>
      <c r="E129" s="33">
        <v>1</v>
      </c>
      <c r="F129" s="7" t="s">
        <v>1441</v>
      </c>
      <c r="G129" s="1"/>
      <c r="H129" s="34"/>
      <c r="I129" s="7"/>
      <c r="J129" s="1"/>
      <c r="K129" s="34"/>
      <c r="L129" s="31"/>
      <c r="M129" s="1"/>
      <c r="N129" s="58"/>
      <c r="O129" s="7"/>
      <c r="P129" s="1"/>
    </row>
    <row r="130" spans="1:16" ht="12.75">
      <c r="A130" s="31" t="s">
        <v>1637</v>
      </c>
      <c r="B130" s="31" t="s">
        <v>1641</v>
      </c>
      <c r="C130" s="7" t="s">
        <v>346</v>
      </c>
      <c r="D130" s="1" t="s">
        <v>2123</v>
      </c>
      <c r="E130" s="33">
        <v>1</v>
      </c>
      <c r="F130" s="7" t="s">
        <v>1441</v>
      </c>
      <c r="G130" s="1"/>
      <c r="H130" s="34"/>
      <c r="I130" s="7"/>
      <c r="J130" s="1"/>
      <c r="K130" s="34"/>
      <c r="L130" s="31"/>
      <c r="M130" s="1"/>
      <c r="N130" s="58"/>
      <c r="O130" s="7"/>
      <c r="P130" s="1"/>
    </row>
    <row r="131" spans="1:16" ht="12.75">
      <c r="A131" s="31" t="s">
        <v>1637</v>
      </c>
      <c r="B131" s="31" t="s">
        <v>1641</v>
      </c>
      <c r="C131" s="7" t="s">
        <v>348</v>
      </c>
      <c r="D131" s="11" t="s">
        <v>2124</v>
      </c>
      <c r="E131" s="33">
        <v>1</v>
      </c>
      <c r="F131" s="7" t="s">
        <v>1441</v>
      </c>
      <c r="G131" s="1"/>
      <c r="H131" s="34"/>
      <c r="I131" s="7"/>
      <c r="J131" s="1"/>
      <c r="K131" s="34"/>
      <c r="L131" s="31"/>
      <c r="M131" s="1"/>
      <c r="N131" s="58"/>
      <c r="O131" s="7"/>
      <c r="P131" s="1"/>
    </row>
    <row r="132" spans="1:16" ht="12.75">
      <c r="A132" s="31" t="s">
        <v>1637</v>
      </c>
      <c r="B132" s="31" t="s">
        <v>1641</v>
      </c>
      <c r="C132" s="7" t="s">
        <v>350</v>
      </c>
      <c r="D132" s="11" t="s">
        <v>2125</v>
      </c>
      <c r="E132" s="33">
        <v>1</v>
      </c>
      <c r="F132" s="7" t="s">
        <v>1441</v>
      </c>
      <c r="G132" s="1"/>
      <c r="H132" s="34"/>
      <c r="I132" s="7"/>
      <c r="J132" s="1"/>
      <c r="K132" s="34"/>
      <c r="L132" s="31"/>
      <c r="M132" s="1"/>
      <c r="N132" s="58"/>
      <c r="O132" s="7"/>
      <c r="P132" s="1"/>
    </row>
    <row r="133" spans="1:16" ht="12.75">
      <c r="A133" s="31" t="s">
        <v>1637</v>
      </c>
      <c r="B133" s="31" t="s">
        <v>1641</v>
      </c>
      <c r="C133" s="7" t="s">
        <v>352</v>
      </c>
      <c r="D133" s="11" t="s">
        <v>2126</v>
      </c>
      <c r="E133" s="33">
        <v>1</v>
      </c>
      <c r="F133" s="7" t="s">
        <v>1441</v>
      </c>
      <c r="G133" s="1"/>
      <c r="H133" s="34"/>
      <c r="I133" s="7"/>
      <c r="J133" s="1"/>
      <c r="K133" s="34"/>
      <c r="L133" s="31"/>
      <c r="M133" s="1"/>
      <c r="N133" s="58"/>
      <c r="O133" s="7"/>
      <c r="P133" s="1"/>
    </row>
    <row r="134" spans="1:16" ht="12.75">
      <c r="A134" s="31" t="s">
        <v>1637</v>
      </c>
      <c r="B134" s="31" t="s">
        <v>1641</v>
      </c>
      <c r="C134" s="7" t="s">
        <v>354</v>
      </c>
      <c r="D134" s="11" t="s">
        <v>2127</v>
      </c>
      <c r="E134" s="33">
        <v>1</v>
      </c>
      <c r="F134" s="7" t="s">
        <v>1441</v>
      </c>
      <c r="G134" s="1"/>
      <c r="H134" s="34"/>
      <c r="I134" s="7"/>
      <c r="J134" s="1"/>
      <c r="K134" s="34"/>
      <c r="L134" s="31"/>
      <c r="M134" s="1"/>
      <c r="N134" s="58"/>
      <c r="O134" s="7"/>
      <c r="P134" s="1"/>
    </row>
    <row r="135" spans="1:16" ht="12.75">
      <c r="A135" s="31" t="s">
        <v>1637</v>
      </c>
      <c r="B135" s="31" t="s">
        <v>1642</v>
      </c>
      <c r="C135" s="7" t="s">
        <v>356</v>
      </c>
      <c r="D135" s="11" t="s">
        <v>2128</v>
      </c>
      <c r="E135" s="33">
        <v>1</v>
      </c>
      <c r="F135" s="7" t="s">
        <v>1441</v>
      </c>
      <c r="G135" s="1"/>
      <c r="H135" s="34"/>
      <c r="I135" s="7"/>
      <c r="J135" s="1"/>
      <c r="K135" s="34"/>
      <c r="L135" s="31"/>
      <c r="M135" s="1"/>
      <c r="N135" s="58"/>
      <c r="O135" s="7"/>
      <c r="P135" s="1"/>
    </row>
    <row r="136" spans="1:16" ht="12.75">
      <c r="A136" s="31" t="s">
        <v>1637</v>
      </c>
      <c r="B136" s="31" t="s">
        <v>1642</v>
      </c>
      <c r="C136" s="7" t="s">
        <v>358</v>
      </c>
      <c r="D136" s="11" t="s">
        <v>2129</v>
      </c>
      <c r="E136" s="33">
        <v>1</v>
      </c>
      <c r="F136" s="7" t="s">
        <v>1441</v>
      </c>
      <c r="G136" s="1"/>
      <c r="H136" s="34"/>
      <c r="I136" s="7"/>
      <c r="J136" s="1"/>
      <c r="K136" s="34"/>
      <c r="L136" s="31"/>
      <c r="M136" s="1"/>
      <c r="N136" s="58"/>
      <c r="O136" s="7"/>
      <c r="P136" s="1"/>
    </row>
    <row r="137" spans="1:16" ht="12.75">
      <c r="A137" s="31" t="s">
        <v>1637</v>
      </c>
      <c r="B137" s="31" t="s">
        <v>1642</v>
      </c>
      <c r="C137" s="7" t="s">
        <v>360</v>
      </c>
      <c r="D137" s="11" t="s">
        <v>2130</v>
      </c>
      <c r="E137" s="33">
        <v>1</v>
      </c>
      <c r="F137" s="7" t="s">
        <v>1441</v>
      </c>
      <c r="G137" s="1"/>
      <c r="H137" s="34"/>
      <c r="I137" s="7"/>
      <c r="J137" s="1"/>
      <c r="K137" s="34"/>
      <c r="L137" s="31"/>
      <c r="M137" s="1"/>
      <c r="N137" s="58"/>
      <c r="O137" s="7"/>
      <c r="P137" s="1"/>
    </row>
    <row r="138" spans="1:16" ht="12.75">
      <c r="A138" s="31" t="s">
        <v>1637</v>
      </c>
      <c r="B138" s="31" t="s">
        <v>1642</v>
      </c>
      <c r="C138" s="7" t="s">
        <v>362</v>
      </c>
      <c r="D138" s="11" t="s">
        <v>2131</v>
      </c>
      <c r="E138" s="33">
        <v>1</v>
      </c>
      <c r="F138" s="7" t="s">
        <v>1441</v>
      </c>
      <c r="G138" s="1"/>
      <c r="H138" s="34"/>
      <c r="I138" s="7"/>
      <c r="J138" s="1"/>
      <c r="K138" s="34"/>
      <c r="L138" s="31"/>
      <c r="M138" s="1"/>
      <c r="N138" s="58"/>
      <c r="O138" s="7"/>
      <c r="P138" s="1"/>
    </row>
    <row r="139" spans="1:16" ht="12.75">
      <c r="A139" s="31" t="s">
        <v>1637</v>
      </c>
      <c r="B139" s="31" t="s">
        <v>1642</v>
      </c>
      <c r="C139" s="7" t="s">
        <v>364</v>
      </c>
      <c r="D139" s="11" t="s">
        <v>2132</v>
      </c>
      <c r="E139" s="33">
        <v>1</v>
      </c>
      <c r="F139" s="7" t="s">
        <v>1441</v>
      </c>
      <c r="G139" s="1"/>
      <c r="H139" s="33"/>
      <c r="I139" s="35"/>
      <c r="J139" s="11"/>
      <c r="K139" s="34"/>
      <c r="L139" s="31"/>
      <c r="M139" s="1"/>
      <c r="N139" s="58"/>
      <c r="O139" s="7"/>
      <c r="P139" s="1"/>
    </row>
    <row r="140" spans="1:16" ht="12.75">
      <c r="A140" s="31" t="s">
        <v>1637</v>
      </c>
      <c r="B140" s="31" t="s">
        <v>1642</v>
      </c>
      <c r="C140" s="7" t="s">
        <v>366</v>
      </c>
      <c r="D140" s="11" t="s">
        <v>2133</v>
      </c>
      <c r="E140" s="33">
        <v>1</v>
      </c>
      <c r="F140" s="7" t="s">
        <v>1441</v>
      </c>
      <c r="G140" s="1"/>
      <c r="H140" s="33"/>
      <c r="I140" s="35"/>
      <c r="J140" s="11"/>
      <c r="K140" s="34"/>
      <c r="L140" s="31"/>
      <c r="M140" s="1"/>
      <c r="N140" s="58"/>
      <c r="O140" s="7"/>
      <c r="P140" s="1"/>
    </row>
    <row r="141" spans="1:16" ht="12.75">
      <c r="A141" s="31" t="s">
        <v>1643</v>
      </c>
      <c r="B141" s="11" t="s">
        <v>1473</v>
      </c>
      <c r="C141" s="7" t="s">
        <v>332</v>
      </c>
      <c r="D141" s="11" t="s">
        <v>1644</v>
      </c>
      <c r="E141" s="33">
        <v>0.96</v>
      </c>
      <c r="F141" s="7" t="s">
        <v>1441</v>
      </c>
      <c r="G141" s="1"/>
      <c r="H141" s="33"/>
      <c r="I141" s="35"/>
      <c r="J141" s="11"/>
      <c r="K141" s="33"/>
      <c r="L141" s="31"/>
      <c r="M141" s="1"/>
      <c r="N141" s="58"/>
      <c r="O141" s="7"/>
      <c r="P141" s="1"/>
    </row>
    <row r="142" spans="1:16" ht="12.75">
      <c r="A142" s="31" t="s">
        <v>1643</v>
      </c>
      <c r="B142" s="11" t="s">
        <v>1473</v>
      </c>
      <c r="C142" s="7" t="s">
        <v>334</v>
      </c>
      <c r="D142" s="11" t="s">
        <v>1645</v>
      </c>
      <c r="E142" s="33">
        <v>0.96</v>
      </c>
      <c r="F142" s="7" t="s">
        <v>1441</v>
      </c>
      <c r="G142" s="1"/>
      <c r="H142" s="33"/>
      <c r="I142" s="35"/>
      <c r="J142" s="11"/>
      <c r="K142" s="34"/>
      <c r="L142" s="31"/>
      <c r="M142" s="1"/>
      <c r="N142" s="58"/>
      <c r="O142" s="7"/>
      <c r="P142" s="1"/>
    </row>
    <row r="143" spans="1:16" ht="12.75">
      <c r="A143" s="31" t="s">
        <v>1646</v>
      </c>
      <c r="B143" s="11" t="s">
        <v>1647</v>
      </c>
      <c r="C143" s="7" t="s">
        <v>312</v>
      </c>
      <c r="D143" s="11" t="s">
        <v>1648</v>
      </c>
      <c r="E143" s="33">
        <v>0.96</v>
      </c>
      <c r="F143" s="7" t="s">
        <v>1441</v>
      </c>
      <c r="G143" s="1"/>
      <c r="H143" s="33"/>
      <c r="I143" s="35"/>
      <c r="J143" s="11"/>
      <c r="K143" s="34"/>
      <c r="L143" s="31"/>
      <c r="M143" s="1"/>
      <c r="N143" s="58"/>
      <c r="O143" s="7"/>
      <c r="P143" s="1"/>
    </row>
    <row r="144" spans="1:16" ht="12.75">
      <c r="A144" s="31" t="s">
        <v>1646</v>
      </c>
      <c r="B144" s="11" t="s">
        <v>1647</v>
      </c>
      <c r="C144" s="7" t="s">
        <v>314</v>
      </c>
      <c r="D144" s="11" t="s">
        <v>1649</v>
      </c>
      <c r="E144" s="33">
        <v>0.96</v>
      </c>
      <c r="F144" s="7" t="s">
        <v>1441</v>
      </c>
      <c r="G144" s="1"/>
      <c r="H144" s="33"/>
      <c r="I144" s="7"/>
      <c r="J144" s="11"/>
      <c r="K144" s="33"/>
      <c r="L144" s="31"/>
      <c r="M144" s="1"/>
      <c r="N144" s="58"/>
      <c r="O144" s="7"/>
      <c r="P144" s="1"/>
    </row>
    <row r="145" spans="1:16" ht="12.75">
      <c r="A145" s="1" t="s">
        <v>1650</v>
      </c>
      <c r="B145" s="11" t="s">
        <v>517</v>
      </c>
      <c r="C145" s="7" t="s">
        <v>518</v>
      </c>
      <c r="D145" s="11"/>
      <c r="E145" s="33">
        <v>0.7</v>
      </c>
      <c r="F145" s="7" t="s">
        <v>1441</v>
      </c>
      <c r="G145" s="1"/>
      <c r="H145" s="33"/>
      <c r="I145" s="7"/>
      <c r="J145" s="11"/>
      <c r="K145" s="33"/>
      <c r="L145" s="31"/>
      <c r="M145" s="1"/>
      <c r="N145" s="58"/>
      <c r="O145" s="7"/>
      <c r="P145" s="1"/>
    </row>
    <row r="146" spans="1:16" ht="12.75">
      <c r="A146" s="1" t="s">
        <v>1650</v>
      </c>
      <c r="B146" s="11" t="s">
        <v>519</v>
      </c>
      <c r="C146" s="7" t="s">
        <v>520</v>
      </c>
      <c r="D146" s="11"/>
      <c r="E146" s="33">
        <v>0.8</v>
      </c>
      <c r="F146" s="7" t="s">
        <v>1441</v>
      </c>
      <c r="G146" s="1"/>
      <c r="H146" s="33"/>
      <c r="I146" s="7"/>
      <c r="J146" s="11"/>
      <c r="K146" s="33"/>
      <c r="L146" s="31"/>
      <c r="M146" s="1"/>
      <c r="N146" s="58"/>
      <c r="O146" s="7"/>
      <c r="P146" s="1"/>
    </row>
    <row r="147" spans="1:16" ht="12.75">
      <c r="A147" s="1" t="s">
        <v>1650</v>
      </c>
      <c r="B147" s="11" t="s">
        <v>519</v>
      </c>
      <c r="C147" s="7" t="s">
        <v>521</v>
      </c>
      <c r="D147" s="11"/>
      <c r="E147" s="33">
        <v>0.8</v>
      </c>
      <c r="F147" s="7" t="s">
        <v>1441</v>
      </c>
      <c r="G147" s="1"/>
      <c r="H147" s="33"/>
      <c r="I147" s="7"/>
      <c r="J147" s="11"/>
      <c r="K147" s="33"/>
      <c r="L147" s="31"/>
      <c r="M147" s="1"/>
      <c r="N147" s="58"/>
      <c r="O147" s="7"/>
      <c r="P147" s="1"/>
    </row>
    <row r="148" spans="1:16" ht="12.75">
      <c r="A148" s="1" t="s">
        <v>1650</v>
      </c>
      <c r="B148" s="11" t="s">
        <v>522</v>
      </c>
      <c r="C148" s="7" t="s">
        <v>523</v>
      </c>
      <c r="D148" s="11"/>
      <c r="E148" s="33">
        <v>0.7</v>
      </c>
      <c r="F148" s="7" t="s">
        <v>1441</v>
      </c>
      <c r="G148" s="1"/>
      <c r="H148" s="33"/>
      <c r="I148" s="7"/>
      <c r="J148" s="11"/>
      <c r="K148" s="33"/>
      <c r="L148" s="31"/>
      <c r="M148" s="1"/>
      <c r="N148" s="58"/>
      <c r="O148" s="7"/>
      <c r="P148" s="1"/>
    </row>
    <row r="149" spans="1:16" ht="12.75">
      <c r="A149" s="31" t="s">
        <v>1650</v>
      </c>
      <c r="B149" s="11" t="s">
        <v>1651</v>
      </c>
      <c r="C149" s="7" t="s">
        <v>208</v>
      </c>
      <c r="D149" s="11" t="s">
        <v>1652</v>
      </c>
      <c r="E149" s="33">
        <v>0.95</v>
      </c>
      <c r="F149" s="7" t="s">
        <v>1441</v>
      </c>
      <c r="G149" s="1"/>
      <c r="H149" s="33"/>
      <c r="I149" s="7"/>
      <c r="J149" s="11"/>
      <c r="K149" s="33"/>
      <c r="L149" s="31"/>
      <c r="M149" s="1"/>
      <c r="N149" s="58"/>
      <c r="O149" s="7"/>
      <c r="P149" s="1"/>
    </row>
    <row r="150" spans="1:16" ht="12.75">
      <c r="A150" s="31" t="s">
        <v>1650</v>
      </c>
      <c r="B150" s="11" t="s">
        <v>1651</v>
      </c>
      <c r="C150" s="7" t="s">
        <v>210</v>
      </c>
      <c r="D150" s="11" t="s">
        <v>1653</v>
      </c>
      <c r="E150" s="33">
        <v>0.95</v>
      </c>
      <c r="F150" s="7" t="s">
        <v>1441</v>
      </c>
      <c r="G150" s="1"/>
      <c r="H150" s="33"/>
      <c r="I150" s="7"/>
      <c r="J150" s="11"/>
      <c r="K150" s="33"/>
      <c r="L150" s="31"/>
      <c r="M150" s="1"/>
      <c r="N150" s="58"/>
      <c r="O150" s="7"/>
      <c r="P150" s="1"/>
    </row>
    <row r="151" spans="1:16" ht="12.75">
      <c r="A151" s="1" t="s">
        <v>1650</v>
      </c>
      <c r="B151" s="11" t="s">
        <v>1654</v>
      </c>
      <c r="C151" s="7" t="s">
        <v>124</v>
      </c>
      <c r="D151" s="11" t="s">
        <v>123</v>
      </c>
      <c r="E151" s="33">
        <v>0.9</v>
      </c>
      <c r="F151" s="7" t="s">
        <v>1441</v>
      </c>
      <c r="G151" s="1"/>
      <c r="H151" s="33"/>
      <c r="I151" s="35"/>
      <c r="J151" s="1"/>
      <c r="K151" s="33"/>
      <c r="L151" s="31"/>
      <c r="M151" s="1"/>
      <c r="N151" s="58"/>
      <c r="O151" s="7"/>
      <c r="P151" s="1"/>
    </row>
    <row r="152" spans="1:16" ht="12.75">
      <c r="A152" s="31" t="s">
        <v>716</v>
      </c>
      <c r="B152" s="31" t="s">
        <v>1655</v>
      </c>
      <c r="C152" s="7" t="s">
        <v>1543</v>
      </c>
      <c r="D152" s="1"/>
      <c r="E152" s="33"/>
      <c r="F152" s="7" t="s">
        <v>1441</v>
      </c>
      <c r="G152" s="1"/>
      <c r="H152" s="33"/>
      <c r="I152" s="35"/>
      <c r="J152" s="1"/>
      <c r="K152" s="33"/>
      <c r="L152" s="31"/>
      <c r="M152" s="1"/>
      <c r="N152" s="58"/>
      <c r="O152" s="7"/>
      <c r="P152" s="1"/>
    </row>
    <row r="153" spans="1:16" ht="12.75">
      <c r="A153" s="31" t="s">
        <v>716</v>
      </c>
      <c r="B153" s="31" t="s">
        <v>1662</v>
      </c>
      <c r="C153" s="7" t="s">
        <v>1543</v>
      </c>
      <c r="D153" s="1"/>
      <c r="E153" s="33"/>
      <c r="F153" s="7" t="s">
        <v>1441</v>
      </c>
      <c r="G153" s="1"/>
      <c r="H153" s="33"/>
      <c r="I153" s="35"/>
      <c r="J153" s="1"/>
      <c r="K153" s="33"/>
      <c r="L153" s="31"/>
      <c r="M153" s="1"/>
      <c r="N153" s="58"/>
      <c r="O153" s="7"/>
      <c r="P153" s="1"/>
    </row>
    <row r="154" spans="1:16" ht="12.75">
      <c r="A154" s="1" t="s">
        <v>736</v>
      </c>
      <c r="B154" s="11" t="s">
        <v>1669</v>
      </c>
      <c r="C154" s="7" t="s">
        <v>1543</v>
      </c>
      <c r="D154" s="1"/>
      <c r="E154" s="33"/>
      <c r="F154" s="7" t="s">
        <v>1441</v>
      </c>
      <c r="G154" s="1"/>
      <c r="H154" s="33"/>
      <c r="I154" s="35"/>
      <c r="J154" s="11"/>
      <c r="K154" s="33"/>
      <c r="L154" s="31"/>
      <c r="M154" s="1"/>
      <c r="N154" s="58"/>
      <c r="O154" s="7"/>
      <c r="P154" s="1"/>
    </row>
    <row r="155" spans="1:16" ht="12.75">
      <c r="A155" s="1" t="s">
        <v>1671</v>
      </c>
      <c r="B155" s="11" t="s">
        <v>1473</v>
      </c>
      <c r="C155" s="7" t="s">
        <v>336</v>
      </c>
      <c r="D155" s="11" t="s">
        <v>1672</v>
      </c>
      <c r="E155" s="33">
        <v>0.96</v>
      </c>
      <c r="F155" s="7" t="s">
        <v>1441</v>
      </c>
      <c r="G155" s="1"/>
      <c r="H155" s="33"/>
      <c r="I155" s="35"/>
      <c r="J155" s="11"/>
      <c r="K155" s="33"/>
      <c r="L155" s="31"/>
      <c r="M155" s="1"/>
      <c r="N155" s="58"/>
      <c r="O155" s="7"/>
      <c r="P155" s="1"/>
    </row>
    <row r="156" spans="1:16" ht="12.75">
      <c r="A156" s="1" t="s">
        <v>1671</v>
      </c>
      <c r="B156" s="11" t="s">
        <v>1473</v>
      </c>
      <c r="C156" s="7" t="s">
        <v>338</v>
      </c>
      <c r="D156" s="11" t="s">
        <v>1673</v>
      </c>
      <c r="E156" s="33">
        <v>0.96</v>
      </c>
      <c r="F156" s="7" t="s">
        <v>1441</v>
      </c>
      <c r="G156" s="1"/>
      <c r="H156" s="33"/>
      <c r="I156" s="35"/>
      <c r="J156" s="11"/>
      <c r="K156" s="33"/>
      <c r="L156" s="31"/>
      <c r="M156" s="1"/>
      <c r="N156" s="58"/>
      <c r="O156" s="7"/>
      <c r="P156" s="1"/>
    </row>
    <row r="157" spans="1:16" ht="12.75">
      <c r="A157" s="1" t="s">
        <v>1674</v>
      </c>
      <c r="B157" s="11" t="s">
        <v>1675</v>
      </c>
      <c r="C157" s="7"/>
      <c r="D157" s="11"/>
      <c r="E157" s="33"/>
      <c r="F157" s="7" t="s">
        <v>1441</v>
      </c>
      <c r="G157" s="1"/>
      <c r="H157" s="33"/>
      <c r="I157" s="35"/>
      <c r="J157" s="11"/>
      <c r="K157" s="33"/>
      <c r="L157" s="31"/>
      <c r="M157" s="1"/>
      <c r="N157" s="58"/>
      <c r="O157" s="7"/>
      <c r="P157" s="1"/>
    </row>
    <row r="158" spans="1:16" ht="12.75">
      <c r="A158" s="1" t="s">
        <v>1676</v>
      </c>
      <c r="B158" s="11" t="s">
        <v>1619</v>
      </c>
      <c r="C158" s="7" t="s">
        <v>340</v>
      </c>
      <c r="D158" s="11" t="s">
        <v>1677</v>
      </c>
      <c r="E158" s="33">
        <v>0.96</v>
      </c>
      <c r="F158" s="7" t="s">
        <v>1441</v>
      </c>
      <c r="G158" s="1"/>
      <c r="H158" s="33"/>
      <c r="I158" s="35"/>
      <c r="J158" s="11"/>
      <c r="K158" s="34"/>
      <c r="L158" s="31"/>
      <c r="M158" s="1"/>
      <c r="N158" s="58"/>
      <c r="O158" s="7"/>
      <c r="P158" s="1"/>
    </row>
    <row r="159" spans="1:16" ht="12.75">
      <c r="A159" s="1" t="s">
        <v>1676</v>
      </c>
      <c r="B159" s="11" t="s">
        <v>1616</v>
      </c>
      <c r="C159" s="7"/>
      <c r="D159" s="11"/>
      <c r="E159" s="33">
        <v>0.75</v>
      </c>
      <c r="F159" s="7" t="s">
        <v>1441</v>
      </c>
      <c r="G159" s="1"/>
      <c r="H159" s="33"/>
      <c r="I159" s="35"/>
      <c r="J159" s="11"/>
      <c r="K159" s="34"/>
      <c r="L159" s="31"/>
      <c r="M159" s="1"/>
      <c r="N159" s="58"/>
      <c r="O159" s="7"/>
      <c r="P159" s="1"/>
    </row>
    <row r="160" spans="1:16" ht="12.75">
      <c r="A160" s="1" t="s">
        <v>1679</v>
      </c>
      <c r="B160" s="11" t="s">
        <v>1680</v>
      </c>
      <c r="C160" s="7"/>
      <c r="D160" s="11"/>
      <c r="E160" s="33"/>
      <c r="F160" s="7" t="s">
        <v>1441</v>
      </c>
      <c r="G160" s="1"/>
      <c r="H160" s="33"/>
      <c r="I160" s="35"/>
      <c r="J160" s="11"/>
      <c r="K160" s="34"/>
      <c r="L160" s="31"/>
      <c r="M160" s="1"/>
      <c r="N160" s="58"/>
      <c r="O160" s="7"/>
      <c r="P160" s="1"/>
    </row>
    <row r="161" spans="1:16" ht="12.75">
      <c r="A161" s="31" t="s">
        <v>688</v>
      </c>
      <c r="B161" s="31" t="s">
        <v>1681</v>
      </c>
      <c r="C161" s="7" t="s">
        <v>156</v>
      </c>
      <c r="D161" s="11" t="s">
        <v>1656</v>
      </c>
      <c r="E161" s="33">
        <v>0.15</v>
      </c>
      <c r="F161" s="7" t="s">
        <v>1441</v>
      </c>
      <c r="G161" s="1"/>
      <c r="H161" s="33"/>
      <c r="I161" s="35"/>
      <c r="J161" s="1"/>
      <c r="K161" s="33"/>
      <c r="L161" s="31"/>
      <c r="M161" s="1"/>
      <c r="N161" s="58"/>
      <c r="O161" s="7"/>
      <c r="P161" s="1"/>
    </row>
    <row r="162" spans="1:16" ht="12.75">
      <c r="A162" s="31" t="s">
        <v>688</v>
      </c>
      <c r="B162" s="31" t="s">
        <v>1681</v>
      </c>
      <c r="C162" s="7" t="s">
        <v>158</v>
      </c>
      <c r="D162" s="11" t="s">
        <v>1657</v>
      </c>
      <c r="E162" s="33">
        <v>0.15</v>
      </c>
      <c r="F162" s="7" t="s">
        <v>1441</v>
      </c>
      <c r="G162" s="1"/>
      <c r="H162" s="33"/>
      <c r="I162" s="35"/>
      <c r="J162" s="1"/>
      <c r="K162" s="33"/>
      <c r="L162" s="31"/>
      <c r="M162" s="1"/>
      <c r="N162" s="58"/>
      <c r="O162" s="7"/>
      <c r="P162" s="1"/>
    </row>
    <row r="163" spans="1:16" ht="12.75">
      <c r="A163" s="31" t="s">
        <v>688</v>
      </c>
      <c r="B163" s="31" t="s">
        <v>1681</v>
      </c>
      <c r="C163" s="7" t="s">
        <v>160</v>
      </c>
      <c r="D163" s="11" t="s">
        <v>1658</v>
      </c>
      <c r="E163" s="33">
        <v>0.15</v>
      </c>
      <c r="F163" s="7" t="s">
        <v>1441</v>
      </c>
      <c r="G163" s="1"/>
      <c r="H163" s="33"/>
      <c r="I163" s="35"/>
      <c r="J163" s="1"/>
      <c r="K163" s="33"/>
      <c r="L163" s="31"/>
      <c r="M163" s="1"/>
      <c r="N163" s="58"/>
      <c r="O163" s="7"/>
      <c r="P163" s="1"/>
    </row>
    <row r="164" spans="1:16" ht="12.75">
      <c r="A164" s="31" t="s">
        <v>688</v>
      </c>
      <c r="B164" s="31" t="s">
        <v>1681</v>
      </c>
      <c r="C164" s="7" t="s">
        <v>162</v>
      </c>
      <c r="D164" s="11" t="s">
        <v>1659</v>
      </c>
      <c r="E164" s="33">
        <v>0.15</v>
      </c>
      <c r="F164" s="7" t="s">
        <v>1441</v>
      </c>
      <c r="G164" s="1"/>
      <c r="H164" s="33"/>
      <c r="I164" s="35"/>
      <c r="J164" s="1"/>
      <c r="K164" s="33"/>
      <c r="L164" s="31"/>
      <c r="M164" s="1"/>
      <c r="N164" s="58"/>
      <c r="O164" s="7"/>
      <c r="P164" s="1"/>
    </row>
    <row r="165" spans="1:16" ht="12.75">
      <c r="A165" s="31" t="s">
        <v>688</v>
      </c>
      <c r="B165" s="31" t="s">
        <v>1681</v>
      </c>
      <c r="C165" s="7" t="s">
        <v>164</v>
      </c>
      <c r="D165" s="11" t="s">
        <v>1660</v>
      </c>
      <c r="E165" s="33">
        <v>0.15</v>
      </c>
      <c r="F165" s="7" t="s">
        <v>1441</v>
      </c>
      <c r="G165" s="1"/>
      <c r="H165" s="33"/>
      <c r="I165" s="35"/>
      <c r="J165" s="11"/>
      <c r="K165" s="34"/>
      <c r="L165" s="31"/>
      <c r="M165" s="1"/>
      <c r="N165" s="58"/>
      <c r="O165" s="7"/>
      <c r="P165" s="1"/>
    </row>
    <row r="166" spans="1:16" ht="12.75">
      <c r="A166" s="31" t="s">
        <v>688</v>
      </c>
      <c r="B166" s="31" t="s">
        <v>1681</v>
      </c>
      <c r="C166" s="7" t="s">
        <v>166</v>
      </c>
      <c r="D166" s="11" t="s">
        <v>1661</v>
      </c>
      <c r="E166" s="33">
        <v>0.15</v>
      </c>
      <c r="F166" s="7" t="s">
        <v>1441</v>
      </c>
      <c r="G166" s="1"/>
      <c r="H166" s="33"/>
      <c r="I166" s="35"/>
      <c r="J166" s="11"/>
      <c r="K166" s="33"/>
      <c r="L166" s="31"/>
      <c r="M166" s="1"/>
      <c r="N166" s="58"/>
      <c r="O166" s="7"/>
      <c r="P166" s="1"/>
    </row>
    <row r="167" spans="1:16" ht="12.75">
      <c r="A167" s="31" t="s">
        <v>688</v>
      </c>
      <c r="B167" s="31" t="s">
        <v>1682</v>
      </c>
      <c r="C167" s="7" t="s">
        <v>168</v>
      </c>
      <c r="D167" s="11" t="s">
        <v>1663</v>
      </c>
      <c r="E167" s="33">
        <v>0.15</v>
      </c>
      <c r="F167" s="7" t="s">
        <v>1441</v>
      </c>
      <c r="G167" s="1"/>
      <c r="H167" s="33"/>
      <c r="I167" s="35"/>
      <c r="J167" s="11"/>
      <c r="K167" s="33"/>
      <c r="L167" s="31"/>
      <c r="M167" s="1"/>
      <c r="N167" s="58"/>
      <c r="O167" s="7"/>
      <c r="P167" s="1"/>
    </row>
    <row r="168" spans="1:16" ht="12.75">
      <c r="A168" s="31" t="s">
        <v>688</v>
      </c>
      <c r="B168" s="31" t="s">
        <v>1682</v>
      </c>
      <c r="C168" s="7" t="s">
        <v>170</v>
      </c>
      <c r="D168" s="11" t="s">
        <v>1664</v>
      </c>
      <c r="E168" s="33">
        <v>0.15</v>
      </c>
      <c r="F168" s="7" t="s">
        <v>1441</v>
      </c>
      <c r="G168" s="1"/>
      <c r="H168" s="33"/>
      <c r="I168" s="35"/>
      <c r="J168" s="1"/>
      <c r="K168" s="33"/>
      <c r="L168" s="31"/>
      <c r="M168" s="1"/>
      <c r="N168" s="58"/>
      <c r="O168" s="7"/>
      <c r="P168" s="1"/>
    </row>
    <row r="169" spans="1:16" ht="12.75">
      <c r="A169" s="31" t="s">
        <v>688</v>
      </c>
      <c r="B169" s="31" t="s">
        <v>1682</v>
      </c>
      <c r="C169" s="7" t="s">
        <v>172</v>
      </c>
      <c r="D169" s="11" t="s">
        <v>1665</v>
      </c>
      <c r="E169" s="33">
        <v>0.15</v>
      </c>
      <c r="F169" s="7" t="s">
        <v>1441</v>
      </c>
      <c r="G169" s="1"/>
      <c r="H169" s="33"/>
      <c r="I169" s="35"/>
      <c r="J169" s="1"/>
      <c r="K169" s="33"/>
      <c r="L169" s="31"/>
      <c r="M169" s="1"/>
      <c r="N169" s="58"/>
      <c r="O169" s="7"/>
      <c r="P169" s="1"/>
    </row>
    <row r="170" spans="1:16" ht="12.75">
      <c r="A170" s="31" t="s">
        <v>688</v>
      </c>
      <c r="B170" s="31" t="s">
        <v>1682</v>
      </c>
      <c r="C170" s="7" t="s">
        <v>174</v>
      </c>
      <c r="D170" s="11" t="s">
        <v>1666</v>
      </c>
      <c r="E170" s="33">
        <v>0.15</v>
      </c>
      <c r="F170" s="7" t="s">
        <v>1441</v>
      </c>
      <c r="G170" s="1"/>
      <c r="H170" s="33"/>
      <c r="I170" s="7"/>
      <c r="J170" s="1"/>
      <c r="K170" s="33"/>
      <c r="L170" s="31"/>
      <c r="M170" s="1"/>
      <c r="N170" s="58"/>
      <c r="O170" s="7"/>
      <c r="P170" s="1"/>
    </row>
    <row r="171" spans="1:16" ht="12.75">
      <c r="A171" s="31" t="s">
        <v>688</v>
      </c>
      <c r="B171" s="31" t="s">
        <v>1682</v>
      </c>
      <c r="C171" s="7" t="s">
        <v>176</v>
      </c>
      <c r="D171" s="11" t="s">
        <v>1667</v>
      </c>
      <c r="E171" s="33">
        <v>0.15</v>
      </c>
      <c r="F171" s="7" t="s">
        <v>1441</v>
      </c>
      <c r="G171" s="1"/>
      <c r="H171" s="33"/>
      <c r="I171" s="7"/>
      <c r="J171" s="1"/>
      <c r="K171" s="33"/>
      <c r="L171" s="31"/>
      <c r="M171" s="1"/>
      <c r="N171" s="58"/>
      <c r="O171" s="7"/>
      <c r="P171" s="1"/>
    </row>
    <row r="172" spans="1:16" ht="12.75">
      <c r="A172" s="31" t="s">
        <v>688</v>
      </c>
      <c r="B172" s="31" t="s">
        <v>1682</v>
      </c>
      <c r="C172" s="7" t="s">
        <v>178</v>
      </c>
      <c r="D172" s="11" t="s">
        <v>1668</v>
      </c>
      <c r="E172" s="33">
        <v>0.15</v>
      </c>
      <c r="F172" s="7" t="s">
        <v>1441</v>
      </c>
      <c r="G172" s="1"/>
      <c r="H172" s="33"/>
      <c r="I172" s="7"/>
      <c r="J172" s="1"/>
      <c r="K172" s="33"/>
      <c r="L172" s="31"/>
      <c r="M172" s="1"/>
      <c r="N172" s="58"/>
      <c r="O172" s="7"/>
      <c r="P172" s="1"/>
    </row>
    <row r="173" spans="1:16" ht="12.75">
      <c r="A173" s="1" t="s">
        <v>713</v>
      </c>
      <c r="B173" s="31" t="s">
        <v>1617</v>
      </c>
      <c r="C173" s="7" t="s">
        <v>1678</v>
      </c>
      <c r="D173" s="1"/>
      <c r="E173" s="33">
        <v>0.2</v>
      </c>
      <c r="F173" s="7" t="s">
        <v>1441</v>
      </c>
      <c r="G173" s="1"/>
      <c r="H173" s="33"/>
      <c r="I173" s="7"/>
      <c r="J173" s="1"/>
      <c r="K173" s="33"/>
      <c r="L173" s="31"/>
      <c r="M173" s="1"/>
      <c r="N173" s="58"/>
      <c r="O173" s="7"/>
      <c r="P173" s="1"/>
    </row>
    <row r="174" spans="1:16" ht="12.75">
      <c r="A174" s="1" t="s">
        <v>713</v>
      </c>
      <c r="B174" s="31" t="s">
        <v>1683</v>
      </c>
      <c r="C174" s="7" t="s">
        <v>1684</v>
      </c>
      <c r="D174" s="1"/>
      <c r="E174" s="33">
        <v>0.2</v>
      </c>
      <c r="F174" s="7" t="s">
        <v>1441</v>
      </c>
      <c r="G174" s="1"/>
      <c r="H174" s="33"/>
      <c r="I174" s="7"/>
      <c r="J174" s="1"/>
      <c r="K174" s="33"/>
      <c r="L174" s="31"/>
      <c r="M174" s="1"/>
      <c r="N174" s="58"/>
      <c r="O174" s="7"/>
      <c r="P174" s="1"/>
    </row>
    <row r="175" spans="1:16" ht="12.75">
      <c r="A175" s="1" t="s">
        <v>713</v>
      </c>
      <c r="B175" s="31" t="s">
        <v>1685</v>
      </c>
      <c r="C175" s="7" t="s">
        <v>180</v>
      </c>
      <c r="D175" s="11" t="s">
        <v>1912</v>
      </c>
      <c r="E175" s="33">
        <v>0.15</v>
      </c>
      <c r="F175" s="7" t="s">
        <v>1441</v>
      </c>
      <c r="G175" s="1"/>
      <c r="H175" s="33"/>
      <c r="I175" s="7"/>
      <c r="J175" s="1"/>
      <c r="K175" s="33"/>
      <c r="L175" s="31"/>
      <c r="M175" s="1"/>
      <c r="N175" s="58"/>
      <c r="O175" s="7"/>
      <c r="P175" s="1"/>
    </row>
    <row r="176" spans="1:16" ht="12.75">
      <c r="A176" s="1" t="s">
        <v>713</v>
      </c>
      <c r="B176" s="31" t="s">
        <v>1686</v>
      </c>
      <c r="C176" s="7" t="s">
        <v>262</v>
      </c>
      <c r="D176" s="11" t="s">
        <v>1687</v>
      </c>
      <c r="E176" s="33">
        <v>0.3</v>
      </c>
      <c r="F176" s="7" t="s">
        <v>1441</v>
      </c>
      <c r="G176" s="1"/>
      <c r="H176" s="33"/>
      <c r="I176" s="7"/>
      <c r="J176" s="1"/>
      <c r="K176" s="33"/>
      <c r="L176" s="31"/>
      <c r="M176" s="1"/>
      <c r="N176" s="58"/>
      <c r="O176" s="7"/>
      <c r="P176" s="1"/>
    </row>
    <row r="177" spans="1:16" ht="12.75">
      <c r="A177" s="1" t="s">
        <v>786</v>
      </c>
      <c r="B177" s="31" t="s">
        <v>1688</v>
      </c>
      <c r="C177" s="7" t="s">
        <v>232</v>
      </c>
      <c r="D177" s="11" t="s">
        <v>1689</v>
      </c>
      <c r="E177" s="33">
        <v>0.8</v>
      </c>
      <c r="F177" s="7" t="s">
        <v>1441</v>
      </c>
      <c r="G177" s="1"/>
      <c r="H177" s="33"/>
      <c r="I177" s="7"/>
      <c r="J177" s="1"/>
      <c r="K177" s="33"/>
      <c r="L177" s="31"/>
      <c r="M177" s="1"/>
      <c r="N177" s="58"/>
      <c r="O177" s="7"/>
      <c r="P177" s="1"/>
    </row>
    <row r="178" spans="1:16" ht="12.75">
      <c r="A178" s="1" t="s">
        <v>786</v>
      </c>
      <c r="B178" s="31" t="s">
        <v>1688</v>
      </c>
      <c r="C178" s="7" t="s">
        <v>262</v>
      </c>
      <c r="D178" s="11" t="s">
        <v>1687</v>
      </c>
      <c r="E178" s="33">
        <v>0.4</v>
      </c>
      <c r="F178" s="7" t="s">
        <v>1441</v>
      </c>
      <c r="G178" s="1"/>
      <c r="H178" s="33"/>
      <c r="I178" s="7"/>
      <c r="J178" s="1"/>
      <c r="K178" s="33"/>
      <c r="L178" s="31"/>
      <c r="M178" s="1"/>
      <c r="N178" s="58"/>
      <c r="O178" s="7"/>
      <c r="P178" s="1"/>
    </row>
    <row r="179" spans="1:16" ht="12.75">
      <c r="A179" s="1" t="s">
        <v>786</v>
      </c>
      <c r="B179" s="31" t="s">
        <v>1688</v>
      </c>
      <c r="C179" s="7" t="s">
        <v>260</v>
      </c>
      <c r="D179" s="11" t="s">
        <v>1690</v>
      </c>
      <c r="E179" s="33">
        <v>0.8</v>
      </c>
      <c r="F179" s="7" t="s">
        <v>1441</v>
      </c>
      <c r="G179" s="1"/>
      <c r="H179" s="33"/>
      <c r="I179" s="7"/>
      <c r="J179" s="1"/>
      <c r="K179" s="33"/>
      <c r="L179" s="31"/>
      <c r="M179" s="1"/>
      <c r="N179" s="58"/>
      <c r="O179" s="7"/>
      <c r="P179" s="1"/>
    </row>
    <row r="180" spans="1:16" ht="12.75">
      <c r="A180" s="1" t="s">
        <v>786</v>
      </c>
      <c r="B180" s="31" t="s">
        <v>1688</v>
      </c>
      <c r="C180" s="7"/>
      <c r="D180" s="1"/>
      <c r="E180" s="33">
        <v>0.3</v>
      </c>
      <c r="F180" s="7" t="s">
        <v>1441</v>
      </c>
      <c r="G180" s="1"/>
      <c r="H180" s="33"/>
      <c r="I180" s="7"/>
      <c r="J180" s="1"/>
      <c r="K180" s="33"/>
      <c r="L180" s="31"/>
      <c r="M180" s="1"/>
      <c r="N180" s="58"/>
      <c r="O180" s="7"/>
      <c r="P180" s="1"/>
    </row>
    <row r="181" spans="1:16" ht="12.75">
      <c r="A181" s="1" t="s">
        <v>786</v>
      </c>
      <c r="B181" s="11" t="s">
        <v>1691</v>
      </c>
      <c r="C181" s="7" t="s">
        <v>264</v>
      </c>
      <c r="D181" s="11" t="s">
        <v>1692</v>
      </c>
      <c r="E181" s="33">
        <v>0.4</v>
      </c>
      <c r="F181" s="7" t="s">
        <v>1441</v>
      </c>
      <c r="G181" s="1"/>
      <c r="H181" s="33"/>
      <c r="I181" s="7"/>
      <c r="J181" s="1"/>
      <c r="K181" s="33"/>
      <c r="L181" s="31"/>
      <c r="M181" s="1"/>
      <c r="N181" s="58"/>
      <c r="O181" s="7"/>
      <c r="P181" s="1"/>
    </row>
    <row r="182" spans="1:16" ht="12.75">
      <c r="A182" s="1" t="s">
        <v>786</v>
      </c>
      <c r="B182" s="11" t="s">
        <v>1693</v>
      </c>
      <c r="C182" s="7" t="s">
        <v>260</v>
      </c>
      <c r="D182" s="11" t="s">
        <v>1690</v>
      </c>
      <c r="E182" s="33">
        <v>0.1</v>
      </c>
      <c r="F182" s="7" t="s">
        <v>1441</v>
      </c>
      <c r="G182" s="1"/>
      <c r="H182" s="33"/>
      <c r="I182" s="7"/>
      <c r="J182" s="1"/>
      <c r="K182" s="33"/>
      <c r="L182" s="31"/>
      <c r="M182" s="1"/>
      <c r="N182" s="58"/>
      <c r="O182" s="7"/>
      <c r="P182" s="1"/>
    </row>
    <row r="183" spans="1:16" ht="12.75">
      <c r="A183" s="1" t="s">
        <v>1694</v>
      </c>
      <c r="B183" s="11" t="s">
        <v>1695</v>
      </c>
      <c r="C183" s="7"/>
      <c r="D183" s="11"/>
      <c r="E183" s="33"/>
      <c r="F183" s="7" t="s">
        <v>1441</v>
      </c>
      <c r="G183" s="1"/>
      <c r="H183" s="33"/>
      <c r="I183" s="7"/>
      <c r="J183" s="1"/>
      <c r="K183" s="33"/>
      <c r="L183" s="31"/>
      <c r="M183" s="1"/>
      <c r="N183" s="58"/>
      <c r="O183" s="7"/>
      <c r="P183" s="1"/>
    </row>
    <row r="184" spans="1:16" ht="12.75">
      <c r="A184" s="1" t="s">
        <v>1696</v>
      </c>
      <c r="B184" s="11" t="s">
        <v>1473</v>
      </c>
      <c r="C184" s="7" t="s">
        <v>212</v>
      </c>
      <c r="D184" s="11" t="s">
        <v>1697</v>
      </c>
      <c r="E184" s="33">
        <v>0.96</v>
      </c>
      <c r="F184" s="7" t="s">
        <v>1441</v>
      </c>
      <c r="G184" s="1"/>
      <c r="H184" s="33"/>
      <c r="I184" s="7"/>
      <c r="J184" s="1"/>
      <c r="K184" s="33"/>
      <c r="L184" s="31"/>
      <c r="M184" s="1"/>
      <c r="N184" s="58"/>
      <c r="O184" s="7"/>
      <c r="P184" s="1"/>
    </row>
    <row r="185" spans="1:16" ht="12.75">
      <c r="A185" s="1" t="s">
        <v>1696</v>
      </c>
      <c r="B185" s="11" t="s">
        <v>1473</v>
      </c>
      <c r="C185" s="7" t="s">
        <v>214</v>
      </c>
      <c r="D185" s="11" t="s">
        <v>1698</v>
      </c>
      <c r="E185" s="33">
        <v>0.96</v>
      </c>
      <c r="F185" s="7" t="s">
        <v>1441</v>
      </c>
      <c r="G185" s="1"/>
      <c r="H185" s="33"/>
      <c r="I185" s="7"/>
      <c r="J185" s="1"/>
      <c r="K185" s="33"/>
      <c r="L185" s="31"/>
      <c r="M185" s="1"/>
      <c r="N185" s="58"/>
      <c r="O185" s="7"/>
      <c r="P185" s="1"/>
    </row>
    <row r="186" spans="1:16" ht="12.75">
      <c r="A186" s="31" t="s">
        <v>1699</v>
      </c>
      <c r="B186" s="11" t="s">
        <v>1700</v>
      </c>
      <c r="C186" s="7" t="s">
        <v>182</v>
      </c>
      <c r="D186" s="11" t="s">
        <v>1701</v>
      </c>
      <c r="E186" s="33">
        <v>1</v>
      </c>
      <c r="F186" s="7" t="s">
        <v>1441</v>
      </c>
      <c r="G186" s="1"/>
      <c r="H186" s="33"/>
      <c r="I186" s="7"/>
      <c r="J186" s="1"/>
      <c r="K186" s="33"/>
      <c r="L186" s="31"/>
      <c r="M186" s="1"/>
      <c r="N186" s="58"/>
      <c r="O186" s="7"/>
      <c r="P186" s="1"/>
    </row>
    <row r="187" spans="1:16" ht="12.75">
      <c r="A187" s="31" t="s">
        <v>1702</v>
      </c>
      <c r="B187" s="11" t="s">
        <v>1703</v>
      </c>
      <c r="C187" s="7" t="s">
        <v>184</v>
      </c>
      <c r="D187" s="11" t="s">
        <v>1704</v>
      </c>
      <c r="E187" s="33">
        <v>1</v>
      </c>
      <c r="F187" s="7" t="s">
        <v>1441</v>
      </c>
      <c r="G187" s="1"/>
      <c r="H187" s="33"/>
      <c r="I187" s="7"/>
      <c r="J187" s="1"/>
      <c r="K187" s="33"/>
      <c r="L187" s="31"/>
      <c r="M187" s="1"/>
      <c r="N187" s="58"/>
      <c r="O187" s="7"/>
      <c r="P187" s="1"/>
    </row>
    <row r="188" spans="1:16" ht="12.75">
      <c r="A188" s="31" t="s">
        <v>1702</v>
      </c>
      <c r="B188" s="11" t="s">
        <v>1703</v>
      </c>
      <c r="C188" s="7" t="s">
        <v>186</v>
      </c>
      <c r="D188" s="11" t="s">
        <v>1705</v>
      </c>
      <c r="E188" s="33">
        <v>1</v>
      </c>
      <c r="F188" s="7" t="s">
        <v>1441</v>
      </c>
      <c r="G188" s="1"/>
      <c r="H188" s="33"/>
      <c r="I188" s="7"/>
      <c r="J188" s="1"/>
      <c r="K188" s="33"/>
      <c r="L188" s="31"/>
      <c r="M188" s="1"/>
      <c r="N188" s="58"/>
      <c r="O188" s="7"/>
      <c r="P188" s="1"/>
    </row>
    <row r="189" spans="1:16" ht="12.75">
      <c r="A189" s="31" t="s">
        <v>1702</v>
      </c>
      <c r="B189" s="11" t="s">
        <v>1706</v>
      </c>
      <c r="C189" s="7" t="s">
        <v>188</v>
      </c>
      <c r="D189" s="11" t="s">
        <v>1707</v>
      </c>
      <c r="E189" s="33">
        <v>0.96</v>
      </c>
      <c r="F189" s="7" t="s">
        <v>1441</v>
      </c>
      <c r="G189" s="1"/>
      <c r="H189" s="33"/>
      <c r="I189" s="7"/>
      <c r="J189" s="1"/>
      <c r="K189" s="33"/>
      <c r="L189" s="31"/>
      <c r="M189" s="1"/>
      <c r="N189" s="58"/>
      <c r="O189" s="7"/>
      <c r="P189" s="1"/>
    </row>
    <row r="190" spans="1:16" ht="12.75">
      <c r="A190" s="31" t="s">
        <v>1702</v>
      </c>
      <c r="B190" s="11" t="s">
        <v>1706</v>
      </c>
      <c r="C190" s="7" t="s">
        <v>190</v>
      </c>
      <c r="D190" s="11" t="s">
        <v>1708</v>
      </c>
      <c r="E190" s="33">
        <v>0.96</v>
      </c>
      <c r="F190" s="7" t="s">
        <v>1441</v>
      </c>
      <c r="G190" s="1"/>
      <c r="H190" s="33"/>
      <c r="I190" s="7"/>
      <c r="J190" s="1"/>
      <c r="K190" s="33"/>
      <c r="L190" s="31"/>
      <c r="M190" s="1"/>
      <c r="N190" s="58"/>
      <c r="O190" s="7"/>
      <c r="P190" s="1"/>
    </row>
    <row r="191" spans="1:16" ht="12.75">
      <c r="A191" s="31" t="s">
        <v>1702</v>
      </c>
      <c r="B191" s="11" t="s">
        <v>1709</v>
      </c>
      <c r="C191" s="7" t="s">
        <v>513</v>
      </c>
      <c r="D191" s="11" t="s">
        <v>1710</v>
      </c>
      <c r="E191" s="33">
        <v>0.4</v>
      </c>
      <c r="F191" s="7" t="s">
        <v>1441</v>
      </c>
      <c r="G191" s="1"/>
      <c r="H191" s="33"/>
      <c r="I191" s="7"/>
      <c r="J191" s="1"/>
      <c r="K191" s="33"/>
      <c r="L191" s="31"/>
      <c r="M191" s="1"/>
      <c r="N191" s="58"/>
      <c r="O191" s="7"/>
      <c r="P191" s="1"/>
    </row>
    <row r="192" spans="1:16" ht="12.75">
      <c r="A192" s="31" t="s">
        <v>1702</v>
      </c>
      <c r="B192" s="11" t="s">
        <v>1709</v>
      </c>
      <c r="C192" s="7" t="s">
        <v>206</v>
      </c>
      <c r="D192" s="11" t="s">
        <v>1711</v>
      </c>
      <c r="E192" s="33">
        <v>0.8</v>
      </c>
      <c r="F192" s="7" t="s">
        <v>1441</v>
      </c>
      <c r="G192" s="1"/>
      <c r="H192" s="33"/>
      <c r="I192" s="7"/>
      <c r="J192" s="1"/>
      <c r="K192" s="33"/>
      <c r="L192" s="31"/>
      <c r="M192" s="1"/>
      <c r="N192" s="58"/>
      <c r="O192" s="7"/>
      <c r="P192" s="1"/>
    </row>
    <row r="193" spans="1:16" ht="12.75">
      <c r="A193" s="31" t="s">
        <v>1702</v>
      </c>
      <c r="B193" s="11" t="s">
        <v>1709</v>
      </c>
      <c r="C193" s="7" t="s">
        <v>192</v>
      </c>
      <c r="D193" s="11" t="s">
        <v>1712</v>
      </c>
      <c r="E193" s="33">
        <v>0.8</v>
      </c>
      <c r="F193" s="7" t="s">
        <v>1441</v>
      </c>
      <c r="G193" s="1"/>
      <c r="H193" s="33"/>
      <c r="I193" s="7"/>
      <c r="J193" s="1"/>
      <c r="K193" s="33"/>
      <c r="L193" s="31"/>
      <c r="M193" s="1"/>
      <c r="N193" s="58"/>
      <c r="O193" s="7"/>
      <c r="P193" s="1"/>
    </row>
    <row r="194" spans="1:16" ht="12.75">
      <c r="A194" s="31" t="s">
        <v>1702</v>
      </c>
      <c r="B194" s="11" t="s">
        <v>1713</v>
      </c>
      <c r="C194" s="7" t="s">
        <v>1714</v>
      </c>
      <c r="D194" s="11"/>
      <c r="E194" s="33">
        <v>0.95</v>
      </c>
      <c r="F194" s="7" t="s">
        <v>1441</v>
      </c>
      <c r="G194" s="1"/>
      <c r="H194" s="33"/>
      <c r="I194" s="7"/>
      <c r="J194" s="1"/>
      <c r="K194" s="33"/>
      <c r="L194" s="31"/>
      <c r="M194" s="1"/>
      <c r="N194" s="58"/>
      <c r="O194" s="7"/>
      <c r="P194" s="1"/>
    </row>
    <row r="195" spans="1:16" ht="12.75">
      <c r="A195" s="31" t="s">
        <v>1702</v>
      </c>
      <c r="B195" s="11" t="s">
        <v>1715</v>
      </c>
      <c r="C195" s="7" t="s">
        <v>512</v>
      </c>
      <c r="D195" s="11" t="s">
        <v>511</v>
      </c>
      <c r="E195" s="33" t="s">
        <v>1716</v>
      </c>
      <c r="F195" s="7" t="s">
        <v>1441</v>
      </c>
      <c r="G195" s="1"/>
      <c r="H195" s="33"/>
      <c r="I195" s="7"/>
      <c r="J195" s="1"/>
      <c r="K195" s="33"/>
      <c r="L195" s="31"/>
      <c r="M195" s="1"/>
      <c r="N195" s="58"/>
      <c r="O195" s="7"/>
      <c r="P195" s="1"/>
    </row>
    <row r="196" spans="1:16" ht="12.75">
      <c r="A196" s="31" t="s">
        <v>1702</v>
      </c>
      <c r="B196" s="11" t="s">
        <v>1715</v>
      </c>
      <c r="C196" s="7" t="s">
        <v>488</v>
      </c>
      <c r="D196" s="11" t="s">
        <v>487</v>
      </c>
      <c r="E196" s="33" t="s">
        <v>1716</v>
      </c>
      <c r="F196" s="7" t="s">
        <v>1441</v>
      </c>
      <c r="G196" s="1"/>
      <c r="H196" s="33"/>
      <c r="I196" s="7"/>
      <c r="J196" s="1"/>
      <c r="K196" s="33"/>
      <c r="L196" s="31"/>
      <c r="M196" s="1"/>
      <c r="N196" s="58"/>
      <c r="O196" s="7"/>
      <c r="P196" s="1"/>
    </row>
    <row r="197" spans="1:16" ht="12.75">
      <c r="A197" s="31" t="s">
        <v>1702</v>
      </c>
      <c r="B197" s="11" t="s">
        <v>1715</v>
      </c>
      <c r="C197" s="7" t="s">
        <v>154</v>
      </c>
      <c r="D197" s="11" t="s">
        <v>1717</v>
      </c>
      <c r="E197" s="33" t="s">
        <v>1716</v>
      </c>
      <c r="F197" s="7" t="s">
        <v>1441</v>
      </c>
      <c r="G197" s="1"/>
      <c r="H197" s="33"/>
      <c r="I197" s="7"/>
      <c r="J197" s="1"/>
      <c r="K197" s="33"/>
      <c r="L197" s="31"/>
      <c r="M197" s="1"/>
      <c r="N197" s="58"/>
      <c r="O197" s="7"/>
      <c r="P197" s="1"/>
    </row>
    <row r="198" spans="1:16" ht="12.75">
      <c r="A198" s="31" t="s">
        <v>1702</v>
      </c>
      <c r="B198" s="11" t="s">
        <v>1715</v>
      </c>
      <c r="C198" s="7" t="s">
        <v>490</v>
      </c>
      <c r="D198" s="1" t="s">
        <v>1718</v>
      </c>
      <c r="E198" s="33" t="s">
        <v>1716</v>
      </c>
      <c r="F198" s="7" t="s">
        <v>1441</v>
      </c>
      <c r="G198" s="1"/>
      <c r="H198" s="33"/>
      <c r="I198" s="7"/>
      <c r="J198" s="1"/>
      <c r="K198" s="33"/>
      <c r="L198" s="31"/>
      <c r="M198" s="1"/>
      <c r="N198" s="58"/>
      <c r="O198" s="7"/>
      <c r="P198" s="1"/>
    </row>
    <row r="199" spans="1:16" ht="12.75">
      <c r="A199" s="1" t="s">
        <v>627</v>
      </c>
      <c r="B199" s="11" t="s">
        <v>1719</v>
      </c>
      <c r="C199" s="7" t="s">
        <v>194</v>
      </c>
      <c r="D199" s="11" t="s">
        <v>1720</v>
      </c>
      <c r="E199" s="33">
        <v>0.96</v>
      </c>
      <c r="F199" s="7" t="s">
        <v>1441</v>
      </c>
      <c r="G199" s="1"/>
      <c r="H199" s="33"/>
      <c r="I199" s="7"/>
      <c r="J199" s="1"/>
      <c r="K199" s="33"/>
      <c r="L199" s="31"/>
      <c r="M199" s="1"/>
      <c r="N199" s="58"/>
      <c r="O199" s="7"/>
      <c r="P199" s="1"/>
    </row>
    <row r="200" spans="1:16" ht="12.75">
      <c r="A200" s="1" t="s">
        <v>627</v>
      </c>
      <c r="B200" s="11" t="s">
        <v>1719</v>
      </c>
      <c r="C200" s="7" t="s">
        <v>196</v>
      </c>
      <c r="D200" s="11" t="s">
        <v>1721</v>
      </c>
      <c r="E200" s="33">
        <v>0.96</v>
      </c>
      <c r="F200" s="7" t="s">
        <v>1441</v>
      </c>
      <c r="G200" s="1"/>
      <c r="H200" s="33"/>
      <c r="I200" s="7"/>
      <c r="J200" s="1"/>
      <c r="K200" s="33"/>
      <c r="L200" s="31"/>
      <c r="M200" s="1"/>
      <c r="N200" s="58"/>
      <c r="O200" s="7"/>
      <c r="P200" s="1"/>
    </row>
    <row r="201" spans="1:16" ht="12.75">
      <c r="A201" s="1" t="s">
        <v>627</v>
      </c>
      <c r="B201" s="11" t="s">
        <v>1722</v>
      </c>
      <c r="C201" s="7" t="s">
        <v>198</v>
      </c>
      <c r="D201" s="11" t="s">
        <v>1723</v>
      </c>
      <c r="E201" s="33">
        <v>0.96</v>
      </c>
      <c r="F201" s="7" t="s">
        <v>1441</v>
      </c>
      <c r="G201" s="1"/>
      <c r="H201" s="33"/>
      <c r="I201" s="7"/>
      <c r="J201" s="1"/>
      <c r="K201" s="33"/>
      <c r="L201" s="31"/>
      <c r="M201" s="1"/>
      <c r="N201" s="58"/>
      <c r="O201" s="7"/>
      <c r="P201" s="1"/>
    </row>
    <row r="202" spans="1:16" ht="12.75">
      <c r="A202" s="1" t="s">
        <v>627</v>
      </c>
      <c r="B202" s="11" t="s">
        <v>1722</v>
      </c>
      <c r="C202" s="7" t="s">
        <v>200</v>
      </c>
      <c r="D202" s="11" t="s">
        <v>1724</v>
      </c>
      <c r="E202" s="33">
        <v>0.96</v>
      </c>
      <c r="F202" s="7" t="s">
        <v>1441</v>
      </c>
      <c r="G202" s="1"/>
      <c r="H202" s="33"/>
      <c r="I202" s="7"/>
      <c r="J202" s="1"/>
      <c r="K202" s="33"/>
      <c r="L202" s="31"/>
      <c r="M202" s="1"/>
      <c r="N202" s="58"/>
      <c r="O202" s="7"/>
      <c r="P202" s="1"/>
    </row>
    <row r="203" spans="1:16" ht="12.75">
      <c r="A203" s="1" t="s">
        <v>627</v>
      </c>
      <c r="B203" s="11" t="s">
        <v>2134</v>
      </c>
      <c r="C203" s="7" t="s">
        <v>71</v>
      </c>
      <c r="D203" s="1" t="s">
        <v>70</v>
      </c>
      <c r="E203" s="33">
        <v>1</v>
      </c>
      <c r="F203" s="7" t="s">
        <v>1441</v>
      </c>
      <c r="G203" s="1"/>
      <c r="H203" s="33"/>
      <c r="I203" s="7"/>
      <c r="J203" s="1"/>
      <c r="K203" s="33"/>
      <c r="L203" s="31"/>
      <c r="M203" s="1"/>
      <c r="N203" s="60"/>
      <c r="O203" s="7"/>
      <c r="P203" s="1"/>
    </row>
    <row r="204" spans="1:16" ht="12.75">
      <c r="A204" s="1" t="s">
        <v>627</v>
      </c>
      <c r="B204" s="11" t="s">
        <v>2135</v>
      </c>
      <c r="C204" s="7" t="s">
        <v>74</v>
      </c>
      <c r="D204" s="1" t="s">
        <v>73</v>
      </c>
      <c r="E204" s="33">
        <v>1</v>
      </c>
      <c r="F204" s="7" t="s">
        <v>1441</v>
      </c>
      <c r="G204" s="1"/>
      <c r="H204" s="33"/>
      <c r="I204" s="7"/>
      <c r="J204" s="1"/>
      <c r="K204" s="33"/>
      <c r="L204" s="31"/>
      <c r="M204" s="1"/>
      <c r="N204" s="58"/>
      <c r="O204" s="7"/>
      <c r="P204" s="1"/>
    </row>
    <row r="205" spans="1:16" ht="12.75">
      <c r="A205" s="1" t="s">
        <v>627</v>
      </c>
      <c r="B205" s="11" t="s">
        <v>2135</v>
      </c>
      <c r="C205" s="7" t="s">
        <v>77</v>
      </c>
      <c r="D205" s="1" t="s">
        <v>76</v>
      </c>
      <c r="E205" s="33">
        <v>1</v>
      </c>
      <c r="F205" s="7" t="s">
        <v>1441</v>
      </c>
      <c r="G205" s="1"/>
      <c r="H205" s="33"/>
      <c r="I205" s="7"/>
      <c r="J205" s="1"/>
      <c r="K205" s="33"/>
      <c r="L205" s="31"/>
      <c r="M205" s="1"/>
      <c r="N205" s="58"/>
      <c r="O205" s="7"/>
      <c r="P205" s="1"/>
    </row>
    <row r="206" spans="1:16" ht="12.75">
      <c r="A206" s="1" t="s">
        <v>627</v>
      </c>
      <c r="B206" s="11" t="s">
        <v>2135</v>
      </c>
      <c r="C206" s="7" t="s">
        <v>80</v>
      </c>
      <c r="D206" s="1" t="s">
        <v>79</v>
      </c>
      <c r="E206" s="33">
        <v>1</v>
      </c>
      <c r="F206" s="7" t="s">
        <v>1441</v>
      </c>
      <c r="G206" s="1"/>
      <c r="H206" s="33"/>
      <c r="I206" s="7"/>
      <c r="J206" s="1"/>
      <c r="K206" s="33"/>
      <c r="L206" s="31"/>
      <c r="M206" s="1"/>
      <c r="N206" s="58"/>
      <c r="O206" s="7"/>
      <c r="P206" s="1"/>
    </row>
    <row r="207" spans="1:16" ht="12.75">
      <c r="A207" s="1" t="s">
        <v>627</v>
      </c>
      <c r="B207" s="11" t="s">
        <v>2135</v>
      </c>
      <c r="C207" s="7" t="s">
        <v>83</v>
      </c>
      <c r="D207" s="1" t="s">
        <v>82</v>
      </c>
      <c r="E207" s="33">
        <v>1</v>
      </c>
      <c r="F207" s="7" t="s">
        <v>1441</v>
      </c>
      <c r="G207" s="1"/>
      <c r="H207" s="34"/>
      <c r="I207" s="35"/>
      <c r="J207" s="1"/>
      <c r="K207" s="33"/>
      <c r="L207" s="31"/>
      <c r="M207" s="1"/>
      <c r="N207" s="58"/>
      <c r="O207" s="7"/>
      <c r="P207" s="1"/>
    </row>
    <row r="208" spans="1:16" ht="12.75">
      <c r="A208" s="1" t="s">
        <v>627</v>
      </c>
      <c r="B208" s="11" t="s">
        <v>2135</v>
      </c>
      <c r="C208" s="7" t="s">
        <v>85</v>
      </c>
      <c r="D208" s="1" t="s">
        <v>84</v>
      </c>
      <c r="E208" s="33">
        <v>1</v>
      </c>
      <c r="F208" s="7" t="s">
        <v>1441</v>
      </c>
      <c r="G208" s="1"/>
      <c r="H208" s="34"/>
      <c r="I208" s="35"/>
      <c r="J208" s="1"/>
      <c r="K208" s="33"/>
      <c r="L208" s="31"/>
      <c r="M208" s="1"/>
      <c r="N208" s="58"/>
      <c r="O208" s="7"/>
      <c r="P208" s="1"/>
    </row>
    <row r="209" spans="1:16" ht="12.75">
      <c r="A209" s="1" t="s">
        <v>627</v>
      </c>
      <c r="B209" s="11" t="s">
        <v>2135</v>
      </c>
      <c r="C209" s="7" t="s">
        <v>88</v>
      </c>
      <c r="D209" s="1" t="s">
        <v>87</v>
      </c>
      <c r="E209" s="33">
        <v>0.15</v>
      </c>
      <c r="F209" s="7" t="s">
        <v>1441</v>
      </c>
      <c r="G209" s="1"/>
      <c r="H209" s="34"/>
      <c r="I209" s="35"/>
      <c r="J209" s="1"/>
      <c r="K209" s="33"/>
      <c r="L209" s="31"/>
      <c r="M209" s="1"/>
      <c r="N209" s="58"/>
      <c r="O209" s="7"/>
      <c r="P209" s="1"/>
    </row>
    <row r="210" spans="1:16" ht="12.75">
      <c r="A210" s="1" t="s">
        <v>627</v>
      </c>
      <c r="B210" s="11" t="s">
        <v>2135</v>
      </c>
      <c r="C210" s="7" t="s">
        <v>91</v>
      </c>
      <c r="D210" s="1" t="s">
        <v>90</v>
      </c>
      <c r="E210" s="33">
        <v>0.15</v>
      </c>
      <c r="F210" s="7" t="s">
        <v>1441</v>
      </c>
      <c r="G210" s="1"/>
      <c r="H210" s="34"/>
      <c r="I210" s="35"/>
      <c r="J210" s="1"/>
      <c r="K210" s="33"/>
      <c r="L210" s="31"/>
      <c r="M210" s="1"/>
      <c r="N210" s="58"/>
      <c r="O210" s="7"/>
      <c r="P210" s="1"/>
    </row>
    <row r="211" spans="1:16" ht="12.75">
      <c r="A211" s="1" t="s">
        <v>627</v>
      </c>
      <c r="B211" s="11" t="s">
        <v>2135</v>
      </c>
      <c r="C211" s="7" t="s">
        <v>93</v>
      </c>
      <c r="D211" s="1" t="s">
        <v>92</v>
      </c>
      <c r="E211" s="33">
        <v>0.15</v>
      </c>
      <c r="F211" s="7" t="s">
        <v>1441</v>
      </c>
      <c r="G211" s="1"/>
      <c r="H211" s="34"/>
      <c r="I211" s="35"/>
      <c r="J211" s="1"/>
      <c r="K211" s="33"/>
      <c r="L211" s="31"/>
      <c r="M211" s="1"/>
      <c r="N211" s="58"/>
      <c r="O211" s="7"/>
      <c r="P211" s="1"/>
    </row>
    <row r="212" spans="1:16" ht="12.75">
      <c r="A212" s="1" t="s">
        <v>627</v>
      </c>
      <c r="B212" s="11" t="s">
        <v>2136</v>
      </c>
      <c r="C212" s="7" t="s">
        <v>99</v>
      </c>
      <c r="D212" s="1" t="s">
        <v>98</v>
      </c>
      <c r="E212" s="33">
        <v>1</v>
      </c>
      <c r="F212" s="7" t="s">
        <v>1441</v>
      </c>
      <c r="G212" s="1"/>
      <c r="H212" s="34"/>
      <c r="I212" s="35"/>
      <c r="J212" s="1"/>
      <c r="K212" s="33"/>
      <c r="L212" s="31"/>
      <c r="M212" s="1"/>
      <c r="N212" s="58"/>
      <c r="O212" s="7"/>
      <c r="P212" s="1"/>
    </row>
    <row r="213" spans="1:16" ht="12.75">
      <c r="A213" s="1" t="s">
        <v>627</v>
      </c>
      <c r="B213" s="11" t="s">
        <v>2136</v>
      </c>
      <c r="C213" s="7" t="s">
        <v>102</v>
      </c>
      <c r="D213" s="1" t="s">
        <v>101</v>
      </c>
      <c r="E213" s="33">
        <v>1</v>
      </c>
      <c r="F213" s="7" t="s">
        <v>1441</v>
      </c>
      <c r="G213" s="1"/>
      <c r="H213" s="33"/>
      <c r="I213" s="35"/>
      <c r="J213" s="11"/>
      <c r="K213" s="34"/>
      <c r="L213" s="31"/>
      <c r="M213" s="1"/>
      <c r="N213" s="58"/>
      <c r="O213" s="7"/>
      <c r="P213" s="1"/>
    </row>
    <row r="214" spans="1:16" ht="12.75">
      <c r="A214" s="1" t="s">
        <v>627</v>
      </c>
      <c r="B214" s="11" t="s">
        <v>2136</v>
      </c>
      <c r="C214" s="7" t="s">
        <v>104</v>
      </c>
      <c r="D214" s="1" t="s">
        <v>103</v>
      </c>
      <c r="E214" s="33">
        <v>1</v>
      </c>
      <c r="F214" s="7" t="s">
        <v>1441</v>
      </c>
      <c r="G214" s="1"/>
      <c r="H214" s="33"/>
      <c r="I214" s="7"/>
      <c r="J214" s="1"/>
      <c r="K214" s="33"/>
      <c r="L214" s="31"/>
      <c r="M214" s="1"/>
      <c r="N214" s="58"/>
      <c r="O214" s="7"/>
      <c r="P214" s="1"/>
    </row>
    <row r="215" spans="1:16" ht="12.75">
      <c r="A215" s="1" t="s">
        <v>627</v>
      </c>
      <c r="B215" s="11" t="s">
        <v>2136</v>
      </c>
      <c r="C215" s="7" t="s">
        <v>107</v>
      </c>
      <c r="D215" s="1" t="s">
        <v>106</v>
      </c>
      <c r="E215" s="33">
        <v>1</v>
      </c>
      <c r="F215" s="7" t="s">
        <v>1441</v>
      </c>
      <c r="G215" s="1"/>
      <c r="H215" s="34"/>
      <c r="I215" s="35"/>
      <c r="J215" s="1"/>
      <c r="K215" s="33"/>
      <c r="L215" s="31"/>
      <c r="M215" s="1"/>
      <c r="N215" s="58"/>
      <c r="O215" s="7"/>
      <c r="P215" s="1"/>
    </row>
    <row r="216" spans="1:16" ht="12.75">
      <c r="A216" s="1" t="s">
        <v>627</v>
      </c>
      <c r="B216" s="11" t="s">
        <v>2136</v>
      </c>
      <c r="C216" s="7" t="s">
        <v>109</v>
      </c>
      <c r="D216" s="1" t="s">
        <v>108</v>
      </c>
      <c r="E216" s="33">
        <v>1</v>
      </c>
      <c r="F216" s="7" t="s">
        <v>1441</v>
      </c>
      <c r="G216" s="1"/>
      <c r="H216" s="34"/>
      <c r="I216" s="35"/>
      <c r="J216" s="1"/>
      <c r="K216" s="33"/>
      <c r="L216" s="31"/>
      <c r="M216" s="1"/>
      <c r="N216" s="58"/>
      <c r="O216" s="7"/>
      <c r="P216" s="1"/>
    </row>
    <row r="217" spans="1:16" ht="12.75">
      <c r="A217" s="1" t="s">
        <v>627</v>
      </c>
      <c r="B217" s="11" t="s">
        <v>2136</v>
      </c>
      <c r="C217" s="7" t="s">
        <v>113</v>
      </c>
      <c r="D217" s="1" t="s">
        <v>112</v>
      </c>
      <c r="E217" s="33">
        <v>1</v>
      </c>
      <c r="F217" s="7" t="s">
        <v>1441</v>
      </c>
      <c r="G217" s="1"/>
      <c r="H217" s="34"/>
      <c r="I217" s="35"/>
      <c r="J217" s="1"/>
      <c r="K217" s="33"/>
      <c r="L217" s="31"/>
      <c r="M217" s="1"/>
      <c r="N217" s="58"/>
      <c r="O217" s="7"/>
      <c r="P217" s="1"/>
    </row>
    <row r="218" spans="1:16" ht="12.75">
      <c r="A218" s="1" t="s">
        <v>627</v>
      </c>
      <c r="B218" s="11" t="s">
        <v>2136</v>
      </c>
      <c r="C218" s="7" t="s">
        <v>116</v>
      </c>
      <c r="D218" s="1" t="s">
        <v>115</v>
      </c>
      <c r="E218" s="33">
        <v>1</v>
      </c>
      <c r="F218" s="7" t="s">
        <v>1441</v>
      </c>
      <c r="G218" s="1"/>
      <c r="H218" s="34"/>
      <c r="I218" s="35"/>
      <c r="J218" s="1"/>
      <c r="K218" s="33"/>
      <c r="L218" s="31"/>
      <c r="M218" s="1"/>
      <c r="N218" s="58"/>
      <c r="O218" s="7"/>
      <c r="P218" s="1"/>
    </row>
    <row r="219" spans="1:16" ht="12.75">
      <c r="A219" s="1" t="s">
        <v>627</v>
      </c>
      <c r="B219" s="11" t="s">
        <v>2136</v>
      </c>
      <c r="C219" s="7" t="s">
        <v>119</v>
      </c>
      <c r="D219" s="1" t="s">
        <v>118</v>
      </c>
      <c r="E219" s="33">
        <v>1</v>
      </c>
      <c r="F219" s="7" t="s">
        <v>1441</v>
      </c>
      <c r="G219" s="1"/>
      <c r="H219" s="34"/>
      <c r="I219" s="35"/>
      <c r="J219" s="1"/>
      <c r="K219" s="33"/>
      <c r="L219" s="31"/>
      <c r="M219" s="1"/>
      <c r="N219" s="58"/>
      <c r="O219" s="7"/>
      <c r="P219" s="1"/>
    </row>
    <row r="220" spans="1:16" ht="12.75">
      <c r="A220" s="1" t="s">
        <v>627</v>
      </c>
      <c r="B220" s="11" t="s">
        <v>2136</v>
      </c>
      <c r="C220" s="7" t="s">
        <v>122</v>
      </c>
      <c r="D220" s="1" t="s">
        <v>121</v>
      </c>
      <c r="E220" s="33">
        <v>1</v>
      </c>
      <c r="F220" s="7" t="s">
        <v>1441</v>
      </c>
      <c r="G220" s="1"/>
      <c r="H220" s="34"/>
      <c r="I220" s="35"/>
      <c r="J220" s="1"/>
      <c r="K220" s="33"/>
      <c r="L220" s="31"/>
      <c r="M220" s="1"/>
      <c r="N220" s="58"/>
      <c r="O220" s="7"/>
      <c r="P220" s="1"/>
    </row>
    <row r="221" spans="1:16" ht="12.75">
      <c r="A221" s="1" t="s">
        <v>627</v>
      </c>
      <c r="B221" s="11" t="s">
        <v>2137</v>
      </c>
      <c r="C221" s="7" t="s">
        <v>152</v>
      </c>
      <c r="D221" s="1" t="s">
        <v>2138</v>
      </c>
      <c r="E221" s="33">
        <v>0.15</v>
      </c>
      <c r="F221" s="7" t="s">
        <v>1441</v>
      </c>
      <c r="G221" s="1"/>
      <c r="H221" s="34"/>
      <c r="I221" s="35"/>
      <c r="J221" s="1"/>
      <c r="K221" s="33"/>
      <c r="L221" s="31"/>
      <c r="M221" s="1"/>
      <c r="N221" s="58"/>
      <c r="O221" s="7"/>
      <c r="P221" s="1"/>
    </row>
    <row r="222" spans="1:16" ht="12.75">
      <c r="A222" s="1" t="s">
        <v>627</v>
      </c>
      <c r="B222" s="1" t="s">
        <v>2139</v>
      </c>
      <c r="C222" s="7"/>
      <c r="D222" s="1"/>
      <c r="E222" s="54"/>
      <c r="F222" s="7" t="s">
        <v>1441</v>
      </c>
      <c r="G222" s="1"/>
      <c r="H222" s="34"/>
      <c r="I222" s="35"/>
      <c r="J222" s="1"/>
      <c r="K222" s="33"/>
      <c r="L222" s="31"/>
      <c r="M222" s="1"/>
      <c r="N222" s="58"/>
      <c r="O222" s="7"/>
      <c r="P222" s="1"/>
    </row>
    <row r="223" spans="1:16" ht="12.75">
      <c r="A223" s="1" t="s">
        <v>627</v>
      </c>
      <c r="B223" s="11" t="s">
        <v>1729</v>
      </c>
      <c r="C223" s="7" t="s">
        <v>1543</v>
      </c>
      <c r="D223" s="1"/>
      <c r="E223" s="33"/>
      <c r="F223" s="7" t="s">
        <v>1441</v>
      </c>
      <c r="G223" s="1"/>
      <c r="H223" s="33"/>
      <c r="I223" s="35"/>
      <c r="J223" s="1"/>
      <c r="K223" s="33"/>
      <c r="L223" s="31"/>
      <c r="M223" s="1"/>
      <c r="N223" s="58"/>
      <c r="O223" s="7"/>
      <c r="P223" s="1"/>
    </row>
    <row r="224" spans="1:16" ht="12.75">
      <c r="A224" s="31" t="s">
        <v>761</v>
      </c>
      <c r="B224" s="11" t="s">
        <v>1730</v>
      </c>
      <c r="C224" s="7" t="s">
        <v>202</v>
      </c>
      <c r="D224" s="11" t="s">
        <v>1731</v>
      </c>
      <c r="E224" s="33">
        <v>0.96</v>
      </c>
      <c r="F224" s="7" t="s">
        <v>1441</v>
      </c>
      <c r="G224" s="1"/>
      <c r="H224" s="33"/>
      <c r="I224" s="35"/>
      <c r="J224" s="1"/>
      <c r="K224" s="33"/>
      <c r="L224" s="31"/>
      <c r="M224" s="1"/>
      <c r="N224" s="58"/>
      <c r="O224" s="7"/>
      <c r="P224" s="1"/>
    </row>
    <row r="225" spans="1:16" ht="12.75">
      <c r="A225" s="31" t="s">
        <v>761</v>
      </c>
      <c r="B225" s="11" t="s">
        <v>1730</v>
      </c>
      <c r="C225" s="7" t="s">
        <v>204</v>
      </c>
      <c r="D225" s="11" t="s">
        <v>1732</v>
      </c>
      <c r="E225" s="33">
        <v>0.96</v>
      </c>
      <c r="F225" s="7" t="s">
        <v>1441</v>
      </c>
      <c r="G225" s="1"/>
      <c r="H225" s="34"/>
      <c r="I225" s="35"/>
      <c r="J225" s="1"/>
      <c r="K225" s="33"/>
      <c r="L225" s="31"/>
      <c r="M225" s="1"/>
      <c r="N225" s="58"/>
      <c r="O225" s="7"/>
      <c r="P225" s="1"/>
    </row>
    <row r="226" spans="1:16" ht="12.75">
      <c r="A226" s="31" t="s">
        <v>761</v>
      </c>
      <c r="B226" s="11" t="s">
        <v>1733</v>
      </c>
      <c r="C226" s="7" t="s">
        <v>216</v>
      </c>
      <c r="D226" s="11" t="s">
        <v>1734</v>
      </c>
      <c r="E226" s="33">
        <v>0.96</v>
      </c>
      <c r="F226" s="7" t="s">
        <v>1441</v>
      </c>
      <c r="G226" s="1"/>
      <c r="H226" s="34"/>
      <c r="I226" s="35"/>
      <c r="J226" s="1"/>
      <c r="K226" s="33"/>
      <c r="L226" s="31"/>
      <c r="M226" s="1"/>
      <c r="N226" s="58"/>
      <c r="O226" s="7"/>
      <c r="P226" s="1"/>
    </row>
    <row r="227" spans="1:16" ht="12.75">
      <c r="A227" s="31" t="s">
        <v>761</v>
      </c>
      <c r="B227" s="11" t="s">
        <v>1735</v>
      </c>
      <c r="C227" s="7"/>
      <c r="D227" s="1"/>
      <c r="E227" s="33">
        <v>0.15</v>
      </c>
      <c r="F227" s="7" t="s">
        <v>1441</v>
      </c>
      <c r="G227" s="1"/>
      <c r="H227" s="34"/>
      <c r="I227" s="35"/>
      <c r="J227" s="1"/>
      <c r="K227" s="33"/>
      <c r="L227" s="31"/>
      <c r="M227" s="1"/>
      <c r="N227" s="58"/>
      <c r="O227" s="7"/>
      <c r="P227" s="1"/>
    </row>
    <row r="228" spans="1:16" ht="12.75">
      <c r="A228" s="1" t="s">
        <v>1737</v>
      </c>
      <c r="B228" s="11" t="s">
        <v>1738</v>
      </c>
      <c r="C228" s="7" t="s">
        <v>258</v>
      </c>
      <c r="D228" s="11" t="s">
        <v>1736</v>
      </c>
      <c r="E228" s="33">
        <v>1</v>
      </c>
      <c r="F228" s="7" t="s">
        <v>1441</v>
      </c>
      <c r="G228" s="1"/>
      <c r="H228" s="34"/>
      <c r="I228" s="35"/>
      <c r="J228" s="1"/>
      <c r="K228" s="33"/>
      <c r="L228" s="31"/>
      <c r="M228" s="1"/>
      <c r="N228" s="58"/>
      <c r="O228" s="7"/>
      <c r="P228" s="1"/>
    </row>
    <row r="229" spans="1:16" ht="12.75">
      <c r="A229" s="31" t="s">
        <v>1739</v>
      </c>
      <c r="B229" s="41" t="s">
        <v>1740</v>
      </c>
      <c r="C229" s="7" t="s">
        <v>1543</v>
      </c>
      <c r="D229" s="1"/>
      <c r="E229" s="33"/>
      <c r="F229" s="7" t="s">
        <v>1441</v>
      </c>
      <c r="G229" s="1"/>
      <c r="H229" s="34"/>
      <c r="I229" s="35"/>
      <c r="J229" s="1"/>
      <c r="K229" s="33"/>
      <c r="L229" s="31"/>
      <c r="M229" s="1"/>
      <c r="N229" s="58"/>
      <c r="O229" s="7"/>
      <c r="P229" s="1"/>
    </row>
    <row r="230" spans="1:16" ht="12.75">
      <c r="A230" s="31" t="s">
        <v>1747</v>
      </c>
      <c r="B230" s="11" t="s">
        <v>1473</v>
      </c>
      <c r="C230" s="7" t="s">
        <v>218</v>
      </c>
      <c r="D230" s="11" t="s">
        <v>1748</v>
      </c>
      <c r="E230" s="33">
        <v>0.96</v>
      </c>
      <c r="F230" s="7" t="s">
        <v>1441</v>
      </c>
      <c r="G230" s="1"/>
      <c r="H230" s="34"/>
      <c r="I230" s="35"/>
      <c r="J230" s="1"/>
      <c r="K230" s="33"/>
      <c r="L230" s="31"/>
      <c r="M230" s="1"/>
      <c r="N230" s="58"/>
      <c r="O230" s="7"/>
      <c r="P230" s="1"/>
    </row>
    <row r="231" spans="1:16" ht="12.75">
      <c r="A231" s="31" t="s">
        <v>1749</v>
      </c>
      <c r="B231" s="11" t="s">
        <v>1750</v>
      </c>
      <c r="C231" s="7" t="s">
        <v>1543</v>
      </c>
      <c r="D231" s="1"/>
      <c r="E231" s="33">
        <v>1</v>
      </c>
      <c r="F231" s="7" t="s">
        <v>1441</v>
      </c>
      <c r="G231" s="1"/>
      <c r="H231" s="34"/>
      <c r="I231" s="35"/>
      <c r="J231" s="1"/>
      <c r="K231" s="33"/>
      <c r="L231" s="31"/>
      <c r="M231" s="1"/>
      <c r="N231" s="58"/>
      <c r="O231" s="7"/>
      <c r="P231" s="1"/>
    </row>
    <row r="232" spans="1:16" ht="12.75">
      <c r="A232" s="31" t="s">
        <v>1757</v>
      </c>
      <c r="B232" s="11" t="s">
        <v>1473</v>
      </c>
      <c r="C232" s="7" t="s">
        <v>220</v>
      </c>
      <c r="D232" s="11" t="s">
        <v>1758</v>
      </c>
      <c r="E232" s="33">
        <v>0.96</v>
      </c>
      <c r="F232" s="7" t="s">
        <v>1441</v>
      </c>
      <c r="G232" s="1"/>
      <c r="H232" s="34"/>
      <c r="I232" s="35"/>
      <c r="J232" s="1"/>
      <c r="K232" s="33"/>
      <c r="L232" s="31"/>
      <c r="M232" s="1"/>
      <c r="N232" s="58"/>
      <c r="O232" s="7"/>
      <c r="P232" s="1"/>
    </row>
    <row r="233" spans="1:16" ht="12.75">
      <c r="A233" s="31" t="s">
        <v>1759</v>
      </c>
      <c r="B233" s="11" t="s">
        <v>1760</v>
      </c>
      <c r="C233" s="7" t="s">
        <v>154</v>
      </c>
      <c r="D233" s="11" t="s">
        <v>153</v>
      </c>
      <c r="E233" s="33">
        <v>0.3</v>
      </c>
      <c r="F233" s="7" t="s">
        <v>1441</v>
      </c>
      <c r="G233" s="1"/>
      <c r="H233" s="34"/>
      <c r="I233" s="35"/>
      <c r="J233" s="1"/>
      <c r="K233" s="33"/>
      <c r="L233" s="31"/>
      <c r="M233" s="1"/>
      <c r="N233" s="58"/>
      <c r="O233" s="7"/>
      <c r="P233" s="1"/>
    </row>
    <row r="234" spans="1:16" ht="12.75">
      <c r="A234" s="31" t="s">
        <v>1761</v>
      </c>
      <c r="B234" s="11" t="s">
        <v>1762</v>
      </c>
      <c r="C234" s="7" t="s">
        <v>234</v>
      </c>
      <c r="D234" s="11" t="s">
        <v>1741</v>
      </c>
      <c r="E234" s="33">
        <v>0.15</v>
      </c>
      <c r="F234" s="7" t="s">
        <v>1441</v>
      </c>
      <c r="G234" s="1"/>
      <c r="H234" s="34"/>
      <c r="I234" s="35"/>
      <c r="J234" s="1"/>
      <c r="K234" s="33"/>
      <c r="L234" s="31"/>
      <c r="M234" s="1"/>
      <c r="N234" s="58"/>
      <c r="O234" s="7"/>
      <c r="P234" s="1"/>
    </row>
    <row r="235" spans="1:16" ht="12.75">
      <c r="A235" s="31" t="s">
        <v>1761</v>
      </c>
      <c r="B235" s="11" t="s">
        <v>1762</v>
      </c>
      <c r="C235" s="7" t="s">
        <v>236</v>
      </c>
      <c r="D235" s="11" t="s">
        <v>1742</v>
      </c>
      <c r="E235" s="33">
        <v>0.15</v>
      </c>
      <c r="F235" s="7" t="s">
        <v>1441</v>
      </c>
      <c r="G235" s="1"/>
      <c r="H235" s="33"/>
      <c r="I235" s="35"/>
      <c r="J235" s="1"/>
      <c r="K235" s="33"/>
      <c r="L235" s="31"/>
      <c r="M235" s="1"/>
      <c r="N235" s="58"/>
      <c r="O235" s="7"/>
      <c r="P235" s="1"/>
    </row>
    <row r="236" spans="1:16" ht="12.75">
      <c r="A236" s="31" t="s">
        <v>1761</v>
      </c>
      <c r="B236" s="11" t="s">
        <v>1762</v>
      </c>
      <c r="C236" s="7" t="s">
        <v>238</v>
      </c>
      <c r="D236" s="11" t="s">
        <v>1743</v>
      </c>
      <c r="E236" s="33">
        <v>0.15</v>
      </c>
      <c r="F236" s="7" t="s">
        <v>1441</v>
      </c>
      <c r="G236" s="1"/>
      <c r="H236" s="33"/>
      <c r="I236" s="35"/>
      <c r="J236" s="11"/>
      <c r="K236" s="33"/>
      <c r="L236" s="31"/>
      <c r="M236" s="1"/>
      <c r="N236" s="58"/>
      <c r="O236" s="7"/>
      <c r="P236" s="1"/>
    </row>
    <row r="237" spans="1:16" ht="12.75">
      <c r="A237" s="31" t="s">
        <v>1761</v>
      </c>
      <c r="B237" s="11" t="s">
        <v>1762</v>
      </c>
      <c r="C237" s="7" t="s">
        <v>240</v>
      </c>
      <c r="D237" s="11" t="s">
        <v>1744</v>
      </c>
      <c r="E237" s="33">
        <v>0.15</v>
      </c>
      <c r="F237" s="7" t="s">
        <v>1441</v>
      </c>
      <c r="G237" s="1"/>
      <c r="H237" s="33"/>
      <c r="I237" s="35"/>
      <c r="J237" s="1"/>
      <c r="K237" s="33"/>
      <c r="L237" s="31"/>
      <c r="M237" s="1"/>
      <c r="N237" s="58"/>
      <c r="O237" s="7"/>
      <c r="P237" s="1"/>
    </row>
    <row r="238" spans="1:16" ht="12.75">
      <c r="A238" s="31" t="s">
        <v>1761</v>
      </c>
      <c r="B238" s="11" t="s">
        <v>1762</v>
      </c>
      <c r="C238" s="7" t="s">
        <v>242</v>
      </c>
      <c r="D238" s="11" t="s">
        <v>1745</v>
      </c>
      <c r="E238" s="33">
        <v>0.15</v>
      </c>
      <c r="F238" s="7" t="s">
        <v>1441</v>
      </c>
      <c r="G238" s="1"/>
      <c r="H238" s="33"/>
      <c r="I238" s="7"/>
      <c r="J238" s="1"/>
      <c r="K238" s="33"/>
      <c r="L238" s="31"/>
      <c r="M238" s="1"/>
      <c r="N238" s="58"/>
      <c r="O238" s="7"/>
      <c r="P238" s="1"/>
    </row>
    <row r="239" spans="1:16" ht="12.75">
      <c r="A239" s="31" t="s">
        <v>1761</v>
      </c>
      <c r="B239" s="11" t="s">
        <v>1762</v>
      </c>
      <c r="C239" s="7" t="s">
        <v>244</v>
      </c>
      <c r="D239" s="11" t="s">
        <v>1746</v>
      </c>
      <c r="E239" s="33">
        <v>0.15</v>
      </c>
      <c r="F239" s="7" t="s">
        <v>1441</v>
      </c>
      <c r="G239" s="1"/>
      <c r="H239" s="33"/>
      <c r="I239" s="7"/>
      <c r="J239" s="1"/>
      <c r="K239" s="33"/>
      <c r="L239" s="31"/>
      <c r="M239" s="1"/>
      <c r="N239" s="58"/>
      <c r="O239" s="7"/>
      <c r="P239" s="1"/>
    </row>
    <row r="240" spans="1:16" ht="12.75">
      <c r="A240" s="31" t="s">
        <v>1763</v>
      </c>
      <c r="B240" s="11" t="s">
        <v>1473</v>
      </c>
      <c r="C240" s="7" t="s">
        <v>222</v>
      </c>
      <c r="D240" s="11" t="s">
        <v>1764</v>
      </c>
      <c r="E240" s="33">
        <v>0.96</v>
      </c>
      <c r="F240" s="7" t="s">
        <v>1441</v>
      </c>
      <c r="G240" s="1"/>
      <c r="H240" s="33"/>
      <c r="I240" s="7"/>
      <c r="J240" s="1"/>
      <c r="K240" s="33"/>
      <c r="L240" s="31"/>
      <c r="M240" s="1"/>
      <c r="N240" s="58"/>
      <c r="O240" s="7"/>
      <c r="P240" s="1"/>
    </row>
    <row r="241" spans="1:16" ht="12.75">
      <c r="A241" s="31" t="s">
        <v>1765</v>
      </c>
      <c r="B241" s="11" t="s">
        <v>1766</v>
      </c>
      <c r="C241" s="7" t="s">
        <v>488</v>
      </c>
      <c r="D241" s="11" t="s">
        <v>487</v>
      </c>
      <c r="E241" s="33">
        <v>0.3</v>
      </c>
      <c r="F241" s="7" t="s">
        <v>1441</v>
      </c>
      <c r="G241" s="1"/>
      <c r="H241" s="33"/>
      <c r="I241" s="7"/>
      <c r="J241" s="1"/>
      <c r="K241" s="33"/>
      <c r="L241" s="31"/>
      <c r="M241" s="1"/>
      <c r="N241" s="58"/>
      <c r="O241" s="7"/>
      <c r="P241" s="1"/>
    </row>
    <row r="242" spans="1:16" ht="12.75">
      <c r="A242" s="31" t="s">
        <v>1765</v>
      </c>
      <c r="B242" s="11" t="s">
        <v>1766</v>
      </c>
      <c r="C242" s="7" t="s">
        <v>512</v>
      </c>
      <c r="D242" s="11" t="s">
        <v>1767</v>
      </c>
      <c r="E242" s="33">
        <v>0.3</v>
      </c>
      <c r="F242" s="7" t="s">
        <v>1441</v>
      </c>
      <c r="G242" s="1"/>
      <c r="H242" s="33"/>
      <c r="I242" s="7"/>
      <c r="J242" s="1"/>
      <c r="K242" s="33"/>
      <c r="L242" s="31"/>
      <c r="M242" s="1"/>
      <c r="N242" s="58"/>
      <c r="O242" s="7"/>
      <c r="P242" s="1"/>
    </row>
    <row r="243" spans="1:16" ht="12.75">
      <c r="A243" s="31" t="s">
        <v>1768</v>
      </c>
      <c r="B243" s="11" t="s">
        <v>1769</v>
      </c>
      <c r="C243" s="7" t="s">
        <v>246</v>
      </c>
      <c r="D243" s="11" t="s">
        <v>1751</v>
      </c>
      <c r="E243" s="33">
        <v>0.15</v>
      </c>
      <c r="F243" s="7" t="s">
        <v>1441</v>
      </c>
      <c r="G243" s="1"/>
      <c r="H243" s="33"/>
      <c r="I243" s="7"/>
      <c r="J243" s="1"/>
      <c r="K243" s="33"/>
      <c r="L243" s="31"/>
      <c r="M243" s="1"/>
      <c r="N243" s="58"/>
      <c r="O243" s="7"/>
      <c r="P243" s="1"/>
    </row>
    <row r="244" spans="1:16" ht="12.75">
      <c r="A244" s="31" t="s">
        <v>1768</v>
      </c>
      <c r="B244" s="11" t="s">
        <v>1769</v>
      </c>
      <c r="C244" s="7" t="s">
        <v>248</v>
      </c>
      <c r="D244" s="11" t="s">
        <v>1752</v>
      </c>
      <c r="E244" s="33">
        <v>0.15</v>
      </c>
      <c r="F244" s="7" t="s">
        <v>1441</v>
      </c>
      <c r="G244" s="1"/>
      <c r="H244" s="33"/>
      <c r="I244" s="7"/>
      <c r="J244" s="1"/>
      <c r="K244" s="34"/>
      <c r="L244" s="31"/>
      <c r="M244" s="1"/>
      <c r="N244" s="58"/>
      <c r="O244" s="7"/>
      <c r="P244" s="1"/>
    </row>
    <row r="245" spans="1:16" ht="12.75">
      <c r="A245" s="31" t="s">
        <v>1768</v>
      </c>
      <c r="B245" s="11" t="s">
        <v>1769</v>
      </c>
      <c r="C245" s="7" t="s">
        <v>250</v>
      </c>
      <c r="D245" s="11" t="s">
        <v>1753</v>
      </c>
      <c r="E245" s="33">
        <v>0.15</v>
      </c>
      <c r="F245" s="7" t="s">
        <v>1441</v>
      </c>
      <c r="G245" s="1"/>
      <c r="H245" s="33"/>
      <c r="I245" s="7"/>
      <c r="J245" s="1"/>
      <c r="K245" s="33"/>
      <c r="L245" s="31"/>
      <c r="M245" s="1"/>
      <c r="N245" s="58"/>
      <c r="O245" s="7"/>
      <c r="P245" s="1"/>
    </row>
    <row r="246" spans="1:16" ht="12.75">
      <c r="A246" s="31" t="s">
        <v>1768</v>
      </c>
      <c r="B246" s="11" t="s">
        <v>1769</v>
      </c>
      <c r="C246" s="7" t="s">
        <v>252</v>
      </c>
      <c r="D246" s="11" t="s">
        <v>1754</v>
      </c>
      <c r="E246" s="33">
        <v>0.15</v>
      </c>
      <c r="F246" s="7" t="s">
        <v>1441</v>
      </c>
      <c r="G246" s="1"/>
      <c r="H246" s="33"/>
      <c r="I246" s="7"/>
      <c r="J246" s="1"/>
      <c r="K246" s="33"/>
      <c r="L246" s="31"/>
      <c r="M246" s="1"/>
      <c r="N246" s="58"/>
      <c r="O246" s="7"/>
      <c r="P246" s="1"/>
    </row>
    <row r="247" spans="1:16" ht="12.75">
      <c r="A247" s="31" t="s">
        <v>1768</v>
      </c>
      <c r="B247" s="11" t="s">
        <v>1769</v>
      </c>
      <c r="C247" s="7" t="s">
        <v>254</v>
      </c>
      <c r="D247" s="11" t="s">
        <v>1755</v>
      </c>
      <c r="E247" s="33">
        <v>0.15</v>
      </c>
      <c r="F247" s="7" t="s">
        <v>1441</v>
      </c>
      <c r="G247" s="1"/>
      <c r="H247" s="33"/>
      <c r="I247" s="7"/>
      <c r="J247" s="1"/>
      <c r="K247" s="33"/>
      <c r="L247" s="31"/>
      <c r="M247" s="1"/>
      <c r="N247" s="58"/>
      <c r="O247" s="7"/>
      <c r="P247" s="1"/>
    </row>
    <row r="248" spans="1:16" ht="12.75">
      <c r="A248" s="31" t="s">
        <v>1768</v>
      </c>
      <c r="B248" s="11" t="s">
        <v>1769</v>
      </c>
      <c r="C248" s="7" t="s">
        <v>256</v>
      </c>
      <c r="D248" s="11" t="s">
        <v>1756</v>
      </c>
      <c r="E248" s="33">
        <v>0.15</v>
      </c>
      <c r="F248" s="7" t="s">
        <v>1441</v>
      </c>
      <c r="G248" s="1"/>
      <c r="H248" s="33"/>
      <c r="I248" s="7"/>
      <c r="J248" s="1"/>
      <c r="K248" s="33"/>
      <c r="L248" s="31"/>
      <c r="M248" s="1"/>
      <c r="N248" s="58"/>
      <c r="O248" s="7"/>
      <c r="P248" s="1"/>
    </row>
    <row r="249" spans="1:16" ht="12.75">
      <c r="A249" s="31" t="s">
        <v>1770</v>
      </c>
      <c r="B249" s="11" t="s">
        <v>1473</v>
      </c>
      <c r="C249" s="7" t="s">
        <v>224</v>
      </c>
      <c r="D249" s="11" t="s">
        <v>1771</v>
      </c>
      <c r="E249" s="33">
        <v>0.96</v>
      </c>
      <c r="F249" s="7" t="s">
        <v>1441</v>
      </c>
      <c r="G249" s="1"/>
      <c r="H249" s="33"/>
      <c r="I249" s="7"/>
      <c r="J249" s="1"/>
      <c r="K249" s="33"/>
      <c r="L249" s="31"/>
      <c r="M249" s="1"/>
      <c r="N249" s="58"/>
      <c r="O249" s="7"/>
      <c r="P249" s="1"/>
    </row>
    <row r="250" spans="1:16" ht="12.75">
      <c r="A250" s="31" t="s">
        <v>1772</v>
      </c>
      <c r="B250" s="11" t="s">
        <v>1773</v>
      </c>
      <c r="C250" s="7" t="s">
        <v>490</v>
      </c>
      <c r="D250" s="1" t="s">
        <v>489</v>
      </c>
      <c r="E250" s="33">
        <v>0.3</v>
      </c>
      <c r="F250" s="7" t="s">
        <v>1441</v>
      </c>
      <c r="G250" s="1"/>
      <c r="H250" s="33"/>
      <c r="I250" s="7"/>
      <c r="J250" s="1"/>
      <c r="K250" s="33"/>
      <c r="L250" s="31"/>
      <c r="M250" s="1"/>
      <c r="N250" s="58"/>
      <c r="O250" s="7"/>
      <c r="P250" s="1"/>
    </row>
    <row r="251" spans="1:16" ht="12.75">
      <c r="A251" s="31" t="s">
        <v>1774</v>
      </c>
      <c r="B251" s="11" t="s">
        <v>1473</v>
      </c>
      <c r="C251" s="7" t="s">
        <v>226</v>
      </c>
      <c r="D251" s="11" t="s">
        <v>1775</v>
      </c>
      <c r="E251" s="33">
        <v>0.96</v>
      </c>
      <c r="F251" s="7" t="s">
        <v>1441</v>
      </c>
      <c r="G251" s="1"/>
      <c r="H251" s="33"/>
      <c r="I251" s="7"/>
      <c r="J251" s="1"/>
      <c r="K251" s="33"/>
      <c r="L251" s="31"/>
      <c r="M251" s="1"/>
      <c r="N251" s="58"/>
      <c r="O251" s="7"/>
      <c r="P251" s="1"/>
    </row>
    <row r="252" spans="1:16" ht="12.75">
      <c r="A252" s="31" t="s">
        <v>1776</v>
      </c>
      <c r="B252" s="11" t="s">
        <v>1473</v>
      </c>
      <c r="C252" s="7" t="s">
        <v>228</v>
      </c>
      <c r="D252" s="11" t="s">
        <v>1777</v>
      </c>
      <c r="E252" s="33">
        <v>0.96</v>
      </c>
      <c r="F252" s="7" t="s">
        <v>1441</v>
      </c>
      <c r="G252" s="1"/>
      <c r="H252" s="33"/>
      <c r="I252" s="7"/>
      <c r="J252" s="1"/>
      <c r="K252" s="33"/>
      <c r="L252" s="31"/>
      <c r="M252" s="1"/>
      <c r="N252" s="58"/>
      <c r="O252" s="7"/>
      <c r="P252" s="1"/>
    </row>
    <row r="253" spans="1:16" ht="12.75">
      <c r="A253" s="31" t="s">
        <v>1778</v>
      </c>
      <c r="B253" s="11" t="s">
        <v>1473</v>
      </c>
      <c r="C253" s="7" t="s">
        <v>230</v>
      </c>
      <c r="D253" s="11" t="s">
        <v>1779</v>
      </c>
      <c r="E253" s="33">
        <v>0.96</v>
      </c>
      <c r="F253" s="7" t="s">
        <v>1441</v>
      </c>
      <c r="G253" s="1"/>
      <c r="H253" s="33"/>
      <c r="I253" s="7"/>
      <c r="J253" s="1"/>
      <c r="K253" s="33"/>
      <c r="L253" s="31"/>
      <c r="M253" s="1"/>
      <c r="N253" s="58"/>
      <c r="O253" s="7"/>
      <c r="P253" s="1"/>
    </row>
    <row r="254" spans="1:16" ht="12.75">
      <c r="A254" s="31"/>
      <c r="B254" s="1" t="s">
        <v>1780</v>
      </c>
      <c r="C254" s="7" t="s">
        <v>60</v>
      </c>
      <c r="D254" s="1" t="s">
        <v>1781</v>
      </c>
      <c r="E254" s="33"/>
      <c r="F254" s="7"/>
      <c r="G254" s="1"/>
      <c r="H254" s="33"/>
      <c r="I254" s="7"/>
      <c r="J254" s="1"/>
      <c r="K254" s="33"/>
      <c r="L254" s="31"/>
      <c r="M254" s="1"/>
      <c r="N254" s="58"/>
      <c r="O254" s="7"/>
      <c r="P254" s="1"/>
    </row>
    <row r="255" spans="1:16" ht="12.75">
      <c r="A255" s="31"/>
      <c r="B255" s="1" t="s">
        <v>1780</v>
      </c>
      <c r="C255" s="7" t="s">
        <v>62</v>
      </c>
      <c r="D255" s="1" t="s">
        <v>1782</v>
      </c>
      <c r="E255" s="33"/>
      <c r="F255" s="7"/>
      <c r="G255" s="1"/>
      <c r="H255" s="33"/>
      <c r="I255" s="7"/>
      <c r="J255" s="1"/>
      <c r="K255" s="33"/>
      <c r="L255" s="31"/>
      <c r="M255" s="1"/>
      <c r="N255" s="58"/>
      <c r="O255" s="7"/>
      <c r="P255" s="1"/>
    </row>
    <row r="256" spans="1:16" ht="12.75">
      <c r="A256" s="31"/>
      <c r="B256" s="1" t="s">
        <v>1780</v>
      </c>
      <c r="C256" s="7" t="s">
        <v>65</v>
      </c>
      <c r="D256" s="1" t="s">
        <v>1783</v>
      </c>
      <c r="E256" s="33"/>
      <c r="F256" s="7"/>
      <c r="G256" s="1"/>
      <c r="H256" s="33"/>
      <c r="I256" s="7"/>
      <c r="J256" s="1"/>
      <c r="K256" s="33"/>
      <c r="L256" s="31"/>
      <c r="M256" s="1"/>
      <c r="N256" s="58"/>
      <c r="O256" s="7"/>
      <c r="P256" s="1"/>
    </row>
    <row r="257" spans="1:16" ht="12.75">
      <c r="A257" s="31"/>
      <c r="B257" s="1" t="s">
        <v>1784</v>
      </c>
      <c r="C257" s="7" t="s">
        <v>67</v>
      </c>
      <c r="D257" s="1" t="s">
        <v>137</v>
      </c>
      <c r="E257" s="33"/>
      <c r="F257" s="7"/>
      <c r="G257" s="1"/>
      <c r="H257" s="33"/>
      <c r="I257" s="7"/>
      <c r="J257" s="1"/>
      <c r="K257" s="33"/>
      <c r="L257" s="31"/>
      <c r="M257" s="1"/>
      <c r="N257" s="58"/>
      <c r="O257" s="7"/>
      <c r="P257" s="1"/>
    </row>
    <row r="258" spans="1:16" ht="12.75">
      <c r="A258" s="1"/>
      <c r="B258" s="1" t="s">
        <v>1785</v>
      </c>
      <c r="C258" s="7" t="s">
        <v>140</v>
      </c>
      <c r="D258" s="1" t="s">
        <v>139</v>
      </c>
      <c r="E258" s="33"/>
      <c r="F258" s="7"/>
      <c r="G258" s="1"/>
      <c r="H258" s="33"/>
      <c r="I258" s="7"/>
      <c r="J258" s="1"/>
      <c r="K258" s="33"/>
      <c r="L258" s="31"/>
      <c r="M258" s="1"/>
      <c r="N258" s="58"/>
      <c r="O258" s="7"/>
      <c r="P258" s="1"/>
    </row>
    <row r="259" spans="1:16" ht="12.75">
      <c r="A259" s="1"/>
      <c r="B259" s="1" t="s">
        <v>1785</v>
      </c>
      <c r="C259" s="7" t="s">
        <v>142</v>
      </c>
      <c r="D259" s="1" t="s">
        <v>141</v>
      </c>
      <c r="E259" s="33"/>
      <c r="F259" s="7"/>
      <c r="G259" s="1"/>
      <c r="H259" s="33"/>
      <c r="I259" s="7"/>
      <c r="J259" s="1"/>
      <c r="K259" s="33"/>
      <c r="L259" s="31"/>
      <c r="M259" s="1"/>
      <c r="N259" s="58"/>
      <c r="O259" s="7"/>
      <c r="P259" s="1"/>
    </row>
    <row r="260" spans="1:16" ht="12.75">
      <c r="A260" s="1"/>
      <c r="B260" s="1" t="s">
        <v>1785</v>
      </c>
      <c r="C260" s="7" t="s">
        <v>144</v>
      </c>
      <c r="D260" s="1" t="s">
        <v>143</v>
      </c>
      <c r="E260" s="33"/>
      <c r="F260" s="7"/>
      <c r="G260" s="1"/>
      <c r="H260" s="33"/>
      <c r="I260" s="7"/>
      <c r="J260" s="1"/>
      <c r="K260" s="33"/>
      <c r="L260" s="31"/>
      <c r="M260" s="1"/>
      <c r="N260" s="58"/>
      <c r="O260" s="7"/>
      <c r="P260" s="1"/>
    </row>
    <row r="261" spans="1:16" ht="12.75">
      <c r="A261" s="1"/>
      <c r="B261" s="1" t="s">
        <v>1785</v>
      </c>
      <c r="C261" s="7" t="s">
        <v>146</v>
      </c>
      <c r="D261" s="1" t="s">
        <v>145</v>
      </c>
      <c r="E261" s="33"/>
      <c r="F261" s="7"/>
      <c r="G261" s="1"/>
      <c r="H261" s="33"/>
      <c r="I261" s="7"/>
      <c r="J261" s="1"/>
      <c r="K261" s="33"/>
      <c r="L261" s="31"/>
      <c r="M261" s="1"/>
      <c r="N261" s="58"/>
      <c r="O261" s="7"/>
      <c r="P261" s="1"/>
    </row>
    <row r="262" spans="1:16" ht="12.75">
      <c r="A262" s="1"/>
      <c r="B262" s="1" t="s">
        <v>1785</v>
      </c>
      <c r="C262" s="7" t="s">
        <v>148</v>
      </c>
      <c r="D262" s="1" t="s">
        <v>147</v>
      </c>
      <c r="E262" s="33"/>
      <c r="F262" s="7"/>
      <c r="G262" s="1"/>
      <c r="H262" s="33"/>
      <c r="I262" s="7"/>
      <c r="J262" s="1"/>
      <c r="K262" s="33"/>
      <c r="L262" s="31"/>
      <c r="M262" s="1"/>
      <c r="N262" s="58"/>
      <c r="O262" s="7"/>
      <c r="P262" s="1"/>
    </row>
    <row r="263" spans="1:16" ht="12.75">
      <c r="A263" s="1"/>
      <c r="B263" s="1" t="s">
        <v>1785</v>
      </c>
      <c r="C263" s="7" t="s">
        <v>150</v>
      </c>
      <c r="D263" s="1" t="s">
        <v>149</v>
      </c>
      <c r="E263" s="33"/>
      <c r="F263" s="7"/>
      <c r="G263" s="1"/>
      <c r="H263" s="33"/>
      <c r="I263" s="7"/>
      <c r="J263" s="1"/>
      <c r="K263" s="33"/>
      <c r="L263" s="31"/>
      <c r="M263" s="1"/>
      <c r="N263" s="58"/>
      <c r="O263" s="7"/>
      <c r="P263" s="1"/>
    </row>
    <row r="264" spans="1:16" ht="12.75">
      <c r="A264" s="1"/>
      <c r="B264" s="1" t="s">
        <v>1795</v>
      </c>
      <c r="C264" s="7" t="s">
        <v>152</v>
      </c>
      <c r="D264" s="1" t="s">
        <v>151</v>
      </c>
      <c r="E264" s="33"/>
      <c r="F264" s="7"/>
      <c r="G264" s="1"/>
      <c r="H264" s="33"/>
      <c r="I264" s="7"/>
      <c r="J264" s="1"/>
      <c r="K264" s="33"/>
      <c r="L264" s="31"/>
      <c r="M264" s="1"/>
      <c r="N264" s="58"/>
      <c r="O264" s="7"/>
      <c r="P264" s="1"/>
    </row>
    <row r="265" spans="1:16" ht="12.75">
      <c r="A265" s="1"/>
      <c r="B265" s="1" t="s">
        <v>1796</v>
      </c>
      <c r="C265" s="7" t="s">
        <v>126</v>
      </c>
      <c r="D265" s="1" t="s">
        <v>125</v>
      </c>
      <c r="E265" s="33"/>
      <c r="F265" s="7"/>
      <c r="G265" s="1"/>
      <c r="H265" s="33"/>
      <c r="I265" s="7"/>
      <c r="J265" s="1"/>
      <c r="K265" s="33"/>
      <c r="L265" s="31"/>
      <c r="M265" s="1"/>
      <c r="N265" s="58"/>
      <c r="O265" s="7"/>
      <c r="P265" s="1"/>
    </row>
    <row r="266" spans="1:16" ht="12.75">
      <c r="A266" s="1"/>
      <c r="B266" s="1" t="s">
        <v>1796</v>
      </c>
      <c r="C266" s="7" t="s">
        <v>128</v>
      </c>
      <c r="D266" s="1" t="s">
        <v>127</v>
      </c>
      <c r="E266" s="33"/>
      <c r="F266" s="7"/>
      <c r="G266" s="1"/>
      <c r="H266" s="33"/>
      <c r="I266" s="7"/>
      <c r="J266" s="1"/>
      <c r="K266" s="33"/>
      <c r="L266" s="31"/>
      <c r="M266" s="1"/>
      <c r="N266" s="58"/>
      <c r="O266" s="7"/>
      <c r="P266" s="1"/>
    </row>
    <row r="267" spans="1:16" ht="12.75">
      <c r="A267" s="31"/>
      <c r="B267" s="1" t="s">
        <v>1796</v>
      </c>
      <c r="C267" s="7" t="s">
        <v>130</v>
      </c>
      <c r="D267" s="1" t="s">
        <v>129</v>
      </c>
      <c r="E267" s="33"/>
      <c r="F267" s="7"/>
      <c r="G267" s="1"/>
      <c r="H267" s="33"/>
      <c r="I267" s="7"/>
      <c r="J267" s="1"/>
      <c r="K267" s="33"/>
      <c r="L267" s="31"/>
      <c r="M267" s="1"/>
      <c r="N267" s="58"/>
      <c r="O267" s="7"/>
      <c r="P267" s="1"/>
    </row>
    <row r="268" spans="1:16" ht="12.75">
      <c r="A268" s="1"/>
      <c r="B268" s="1" t="s">
        <v>1796</v>
      </c>
      <c r="C268" s="7" t="s">
        <v>132</v>
      </c>
      <c r="D268" s="1" t="s">
        <v>131</v>
      </c>
      <c r="E268" s="33"/>
      <c r="F268" s="7"/>
      <c r="G268" s="1"/>
      <c r="H268" s="33"/>
      <c r="I268" s="7"/>
      <c r="J268" s="1"/>
      <c r="K268" s="33"/>
      <c r="L268" s="31"/>
      <c r="M268" s="1"/>
      <c r="N268" s="58"/>
      <c r="O268" s="7"/>
      <c r="P268" s="1"/>
    </row>
    <row r="269" spans="1:16" ht="12.75">
      <c r="A269" s="1"/>
      <c r="B269" s="1" t="s">
        <v>1796</v>
      </c>
      <c r="C269" s="7" t="s">
        <v>134</v>
      </c>
      <c r="D269" s="1" t="s">
        <v>133</v>
      </c>
      <c r="E269" s="33"/>
      <c r="F269" s="7"/>
      <c r="G269" s="1"/>
      <c r="H269" s="33"/>
      <c r="I269" s="7"/>
      <c r="J269" s="1"/>
      <c r="K269" s="33"/>
      <c r="L269" s="31"/>
      <c r="M269" s="1"/>
      <c r="N269" s="58"/>
      <c r="O269" s="7"/>
      <c r="P269" s="1"/>
    </row>
    <row r="270" spans="1:16" ht="12.75">
      <c r="A270" s="1"/>
      <c r="B270" s="1" t="s">
        <v>1796</v>
      </c>
      <c r="C270" s="7" t="s">
        <v>136</v>
      </c>
      <c r="D270" s="1" t="s">
        <v>135</v>
      </c>
      <c r="E270" s="33"/>
      <c r="F270" s="7"/>
      <c r="G270" s="1"/>
      <c r="H270" s="33"/>
      <c r="I270" s="7"/>
      <c r="J270" s="1"/>
      <c r="K270" s="33"/>
      <c r="L270" s="31"/>
      <c r="M270" s="1"/>
      <c r="N270" s="58"/>
      <c r="O270" s="7"/>
      <c r="P270" s="1"/>
    </row>
    <row r="271" spans="1:16" ht="12.75">
      <c r="A271" s="1"/>
      <c r="B271" s="1" t="s">
        <v>1803</v>
      </c>
      <c r="C271" s="7" t="s">
        <v>138</v>
      </c>
      <c r="D271" s="1" t="s">
        <v>137</v>
      </c>
      <c r="E271" s="33"/>
      <c r="F271" s="7"/>
      <c r="G271" s="1"/>
      <c r="H271" s="33"/>
      <c r="I271" s="7"/>
      <c r="J271" s="1"/>
      <c r="K271" s="33"/>
      <c r="L271" s="31"/>
      <c r="M271" s="1"/>
      <c r="N271" s="58"/>
      <c r="O271" s="7"/>
      <c r="P271" s="1"/>
    </row>
    <row r="272" spans="1:16" ht="12.75">
      <c r="A272" s="1"/>
      <c r="C272" s="7"/>
      <c r="D272" s="1"/>
      <c r="E272" s="33"/>
      <c r="F272" s="7"/>
      <c r="G272" s="1"/>
      <c r="H272" s="33"/>
      <c r="I272" s="7"/>
      <c r="J272" s="1"/>
      <c r="K272" s="33"/>
      <c r="L272" s="31"/>
      <c r="M272" s="1"/>
      <c r="N272" s="58"/>
      <c r="O272" s="7"/>
      <c r="P272" s="1"/>
    </row>
    <row r="273" spans="1:16" ht="12.75">
      <c r="A273" s="1"/>
      <c r="C273" s="7"/>
      <c r="D273" s="1"/>
      <c r="E273" s="33"/>
      <c r="F273" s="7"/>
      <c r="G273" s="1"/>
      <c r="H273" s="33"/>
      <c r="I273" s="7"/>
      <c r="J273" s="1"/>
      <c r="K273" s="33"/>
      <c r="L273" s="31"/>
      <c r="M273" s="1"/>
      <c r="N273" s="58"/>
      <c r="O273" s="7"/>
      <c r="P273" s="1"/>
    </row>
    <row r="274" spans="1:16" ht="12.75">
      <c r="A274" s="1"/>
      <c r="C274" s="7"/>
      <c r="D274" s="1"/>
      <c r="E274" s="33"/>
      <c r="F274" s="7"/>
      <c r="G274" s="1"/>
      <c r="H274" s="33"/>
      <c r="I274" s="7"/>
      <c r="J274" s="1"/>
      <c r="K274" s="33"/>
      <c r="L274" s="31"/>
      <c r="M274" s="1"/>
      <c r="N274" s="58"/>
      <c r="O274" s="7"/>
      <c r="P274" s="1"/>
    </row>
    <row r="275" spans="1:16" ht="12.75">
      <c r="A275" s="1"/>
      <c r="C275" s="7"/>
      <c r="D275" s="1"/>
      <c r="E275" s="33"/>
      <c r="F275" s="7"/>
      <c r="G275" s="1"/>
      <c r="H275" s="33"/>
      <c r="I275" s="7"/>
      <c r="J275" s="1"/>
      <c r="K275" s="33"/>
      <c r="L275" s="31"/>
      <c r="M275" s="1"/>
      <c r="N275" s="58"/>
      <c r="O275" s="7"/>
      <c r="P275" s="1"/>
    </row>
    <row r="276" spans="1:16" ht="12.75">
      <c r="A276" s="1"/>
      <c r="C276" s="7"/>
      <c r="D276" s="1"/>
      <c r="E276" s="33"/>
      <c r="F276" s="7"/>
      <c r="G276" s="1"/>
      <c r="H276" s="33"/>
      <c r="I276" s="7"/>
      <c r="J276" s="1"/>
      <c r="K276" s="33"/>
      <c r="L276" s="31"/>
      <c r="M276" s="1"/>
      <c r="N276" s="58"/>
      <c r="O276" s="7"/>
      <c r="P276" s="1"/>
    </row>
    <row r="277" spans="1:16" ht="12.75">
      <c r="A277" s="1"/>
      <c r="C277" s="7"/>
      <c r="D277" s="1"/>
      <c r="E277" s="33"/>
      <c r="F277" s="7"/>
      <c r="G277" s="1"/>
      <c r="H277" s="33"/>
      <c r="I277" s="7"/>
      <c r="J277" s="1"/>
      <c r="K277" s="33"/>
      <c r="L277" s="31"/>
      <c r="M277" s="1"/>
      <c r="N277" s="58"/>
      <c r="O277" s="7"/>
      <c r="P277" s="1"/>
    </row>
    <row r="278" spans="1:16" ht="12.75">
      <c r="A278" s="1"/>
      <c r="C278" s="7"/>
      <c r="D278" s="1"/>
      <c r="E278" s="33"/>
      <c r="F278" s="7"/>
      <c r="G278" s="1"/>
      <c r="H278" s="33"/>
      <c r="I278" s="7"/>
      <c r="J278" s="1"/>
      <c r="K278" s="33"/>
      <c r="L278" s="31"/>
      <c r="M278" s="1"/>
      <c r="N278" s="58"/>
      <c r="O278" s="7"/>
      <c r="P278" s="1"/>
    </row>
    <row r="279" spans="1:16" ht="12.75">
      <c r="A279" s="1"/>
      <c r="C279" s="7"/>
      <c r="D279" s="1"/>
      <c r="E279" s="33"/>
      <c r="F279" s="7"/>
      <c r="G279" s="1"/>
      <c r="H279" s="33"/>
      <c r="I279" s="7"/>
      <c r="J279" s="1"/>
      <c r="K279" s="33"/>
      <c r="L279" s="31"/>
      <c r="M279" s="1"/>
      <c r="N279" s="58"/>
      <c r="O279" s="7"/>
      <c r="P279" s="1"/>
    </row>
    <row r="280" spans="1:16" ht="12.75">
      <c r="A280" s="1"/>
      <c r="C280" s="7"/>
      <c r="D280" s="1"/>
      <c r="E280" s="33"/>
      <c r="F280" s="7"/>
      <c r="G280" s="1"/>
      <c r="H280" s="33"/>
      <c r="I280" s="7"/>
      <c r="J280" s="1"/>
      <c r="K280" s="33"/>
      <c r="L280" s="31"/>
      <c r="M280" s="1"/>
      <c r="N280" s="58"/>
      <c r="O280" s="7"/>
      <c r="P280" s="1"/>
    </row>
    <row r="281" spans="1:16" ht="12.75">
      <c r="A281" s="1"/>
      <c r="C281" s="7"/>
      <c r="D281" s="1"/>
      <c r="E281" s="33"/>
      <c r="F281" s="7"/>
      <c r="G281" s="1"/>
      <c r="H281" s="33"/>
      <c r="I281" s="7"/>
      <c r="J281" s="1"/>
      <c r="K281" s="33"/>
      <c r="L281" s="1"/>
      <c r="M281" s="1"/>
      <c r="N281" s="58"/>
      <c r="O281" s="7"/>
      <c r="P281" s="1"/>
    </row>
    <row r="282" spans="1:16" ht="12.75">
      <c r="A282" s="1"/>
      <c r="C282" s="7"/>
      <c r="D282" s="1"/>
      <c r="E282" s="33"/>
      <c r="F282" s="7"/>
      <c r="G282" s="1"/>
      <c r="H282" s="33"/>
      <c r="I282" s="7"/>
      <c r="J282" s="1"/>
      <c r="K282" s="33"/>
      <c r="L282" s="1"/>
      <c r="M282" s="1"/>
      <c r="N282" s="58"/>
      <c r="O282" s="7"/>
      <c r="P282" s="1"/>
    </row>
    <row r="283" spans="1:16" ht="12.75">
      <c r="A283" s="1"/>
      <c r="C283" s="7"/>
      <c r="D283" s="1"/>
      <c r="E283" s="33"/>
      <c r="F283" s="7"/>
      <c r="G283" s="1"/>
      <c r="H283" s="33"/>
      <c r="I283" s="7"/>
      <c r="J283" s="1"/>
      <c r="K283" s="33"/>
      <c r="L283" s="1"/>
      <c r="M283" s="1"/>
      <c r="N283" s="58"/>
      <c r="O283" s="7"/>
      <c r="P283" s="1"/>
    </row>
    <row r="284" spans="1:16" ht="12.75">
      <c r="A284" s="1"/>
      <c r="C284" s="7"/>
      <c r="D284" s="1"/>
      <c r="E284" s="33"/>
      <c r="F284" s="7"/>
      <c r="G284" s="1"/>
      <c r="H284" s="33"/>
      <c r="I284" s="7"/>
      <c r="J284" s="1"/>
      <c r="K284" s="33"/>
      <c r="L284" s="1"/>
      <c r="M284" s="1"/>
      <c r="N284" s="58"/>
      <c r="O284" s="7"/>
      <c r="P284" s="1"/>
    </row>
    <row r="285" spans="1:16" ht="12.75">
      <c r="A285" s="1"/>
      <c r="C285" s="7"/>
      <c r="D285" s="1"/>
      <c r="E285" s="33"/>
      <c r="F285" s="7"/>
      <c r="G285" s="1"/>
      <c r="H285" s="33"/>
      <c r="I285" s="7"/>
      <c r="J285" s="1"/>
      <c r="K285" s="33"/>
      <c r="L285" s="1"/>
      <c r="M285" s="1"/>
      <c r="N285" s="58"/>
      <c r="O285" s="7"/>
      <c r="P285" s="1"/>
    </row>
    <row r="286" spans="1:16" ht="12.75">
      <c r="A286" s="1"/>
      <c r="C286" s="7"/>
      <c r="D286" s="1"/>
      <c r="E286" s="33"/>
      <c r="F286" s="7"/>
      <c r="G286" s="1"/>
      <c r="H286" s="33"/>
      <c r="I286" s="7"/>
      <c r="J286" s="1"/>
      <c r="K286" s="33"/>
      <c r="L286" s="1"/>
      <c r="M286" s="1"/>
      <c r="N286" s="58"/>
      <c r="O286" s="7"/>
      <c r="P286" s="1"/>
    </row>
    <row r="287" spans="1:16" ht="12.75">
      <c r="A287" s="1"/>
      <c r="C287" s="7"/>
      <c r="D287" s="1"/>
      <c r="E287" s="33"/>
      <c r="F287" s="7"/>
      <c r="G287" s="1"/>
      <c r="H287" s="33"/>
      <c r="I287" s="7"/>
      <c r="J287" s="1"/>
      <c r="K287" s="33"/>
      <c r="L287" s="1"/>
      <c r="M287" s="1"/>
      <c r="N287" s="58"/>
      <c r="O287" s="7"/>
      <c r="P287" s="1"/>
    </row>
    <row r="288" spans="1:16" ht="12.75">
      <c r="A288" s="1"/>
      <c r="C288" s="7"/>
      <c r="D288" s="1"/>
      <c r="E288" s="33"/>
      <c r="F288" s="7"/>
      <c r="G288" s="1"/>
      <c r="H288" s="33"/>
      <c r="I288" s="7"/>
      <c r="J288" s="1"/>
      <c r="K288" s="33"/>
      <c r="L288" s="1"/>
      <c r="M288" s="1"/>
      <c r="N288" s="58"/>
      <c r="O288" s="7"/>
      <c r="P288" s="1"/>
    </row>
    <row r="289" spans="1:16" ht="12.75">
      <c r="A289" s="1"/>
      <c r="C289" s="7"/>
      <c r="D289" s="1"/>
      <c r="E289" s="33"/>
      <c r="F289" s="7"/>
      <c r="G289" s="1"/>
      <c r="H289" s="33"/>
      <c r="I289" s="7"/>
      <c r="J289" s="1"/>
      <c r="K289" s="33"/>
      <c r="L289" s="1"/>
      <c r="M289" s="1"/>
      <c r="N289" s="58"/>
      <c r="O289" s="7"/>
      <c r="P289" s="1"/>
    </row>
    <row r="290" spans="1:16" ht="12.75">
      <c r="A290" s="1"/>
      <c r="C290" s="7"/>
      <c r="D290" s="1"/>
      <c r="E290" s="33"/>
      <c r="F290" s="7"/>
      <c r="G290" s="1"/>
      <c r="H290" s="33"/>
      <c r="I290" s="7"/>
      <c r="J290" s="1"/>
      <c r="K290" s="33"/>
      <c r="L290" s="1"/>
      <c r="M290" s="1"/>
      <c r="N290" s="58"/>
      <c r="O290" s="7"/>
      <c r="P290" s="1"/>
    </row>
    <row r="291" spans="1:16" ht="12.75">
      <c r="A291" s="1"/>
      <c r="C291" s="7"/>
      <c r="D291" s="1"/>
      <c r="E291" s="33"/>
      <c r="F291" s="7"/>
      <c r="G291" s="1"/>
      <c r="H291" s="33"/>
      <c r="I291" s="7"/>
      <c r="J291" s="1"/>
      <c r="K291" s="33"/>
      <c r="L291" s="1"/>
      <c r="M291" s="1"/>
      <c r="N291" s="58"/>
      <c r="O291" s="7"/>
      <c r="P291" s="1"/>
    </row>
    <row r="292" spans="1:16" ht="12.75">
      <c r="A292" s="1"/>
      <c r="C292" s="7"/>
      <c r="D292" s="1"/>
      <c r="E292" s="33"/>
      <c r="F292" s="7"/>
      <c r="G292" s="1"/>
      <c r="H292" s="33"/>
      <c r="I292" s="7"/>
      <c r="J292" s="1"/>
      <c r="K292" s="33"/>
      <c r="L292" s="1"/>
      <c r="M292" s="1"/>
      <c r="N292" s="58"/>
      <c r="O292" s="7"/>
      <c r="P292" s="1"/>
    </row>
    <row r="293" spans="1:16" ht="12.75">
      <c r="A293" s="1"/>
      <c r="C293" s="7"/>
      <c r="D293" s="1"/>
      <c r="E293" s="33"/>
      <c r="F293" s="7"/>
      <c r="G293" s="1"/>
      <c r="H293" s="33"/>
      <c r="I293" s="7"/>
      <c r="J293" s="1"/>
      <c r="K293" s="33"/>
      <c r="L293" s="1"/>
      <c r="M293" s="1"/>
      <c r="N293" s="58"/>
      <c r="O293" s="7"/>
      <c r="P293" s="1"/>
    </row>
    <row r="294" spans="1:16" ht="12.75">
      <c r="A294" s="1"/>
      <c r="C294" s="7"/>
      <c r="D294" s="1"/>
      <c r="E294" s="33"/>
      <c r="F294" s="7"/>
      <c r="G294" s="1"/>
      <c r="H294" s="33"/>
      <c r="I294" s="7"/>
      <c r="J294" s="1"/>
      <c r="K294" s="33"/>
      <c r="L294" s="1"/>
      <c r="M294" s="1"/>
      <c r="N294" s="58"/>
      <c r="O294" s="7"/>
      <c r="P294" s="1"/>
    </row>
    <row r="295" spans="1:16" ht="12.75">
      <c r="A295" s="1"/>
      <c r="C295" s="7"/>
      <c r="D295" s="1"/>
      <c r="E295" s="33"/>
      <c r="F295" s="7"/>
      <c r="G295" s="1"/>
      <c r="H295" s="33"/>
      <c r="I295" s="7"/>
      <c r="J295" s="1"/>
      <c r="K295" s="33"/>
      <c r="L295" s="1"/>
      <c r="M295" s="1"/>
      <c r="N295" s="58"/>
      <c r="O295" s="7"/>
      <c r="P295" s="1"/>
    </row>
    <row r="296" spans="1:16" ht="12.75">
      <c r="A296" s="1"/>
      <c r="C296" s="7"/>
      <c r="D296" s="1"/>
      <c r="E296" s="33"/>
      <c r="F296" s="7"/>
      <c r="G296" s="1"/>
      <c r="H296" s="33"/>
      <c r="I296" s="7"/>
      <c r="J296" s="1"/>
      <c r="K296" s="33"/>
      <c r="L296" s="1"/>
      <c r="M296" s="1"/>
      <c r="N296" s="58"/>
      <c r="O296" s="7"/>
      <c r="P296" s="1"/>
    </row>
    <row r="297" spans="1:16" ht="12.75">
      <c r="A297" s="1"/>
      <c r="C297" s="7"/>
      <c r="D297" s="1"/>
      <c r="E297" s="33"/>
      <c r="F297" s="7"/>
      <c r="G297" s="1"/>
      <c r="H297" s="33"/>
      <c r="I297" s="7"/>
      <c r="J297" s="1"/>
      <c r="K297" s="33"/>
      <c r="L297" s="1"/>
      <c r="M297" s="1"/>
      <c r="N297" s="58"/>
      <c r="O297" s="7"/>
      <c r="P297" s="1"/>
    </row>
    <row r="298" spans="1:16" ht="12.75">
      <c r="A298" s="1"/>
      <c r="C298" s="7"/>
      <c r="D298" s="1"/>
      <c r="E298" s="33"/>
      <c r="F298" s="7"/>
      <c r="G298" s="1"/>
      <c r="H298" s="33"/>
      <c r="I298" s="7"/>
      <c r="J298" s="1"/>
      <c r="K298" s="33"/>
      <c r="L298" s="1"/>
      <c r="M298" s="1"/>
      <c r="N298" s="58"/>
      <c r="O298" s="7"/>
      <c r="P298" s="1"/>
    </row>
    <row r="299" spans="1:16" ht="12.75">
      <c r="A299" s="1"/>
      <c r="C299" s="7"/>
      <c r="D299" s="1"/>
      <c r="E299" s="33"/>
      <c r="F299" s="7"/>
      <c r="G299" s="1"/>
      <c r="H299" s="33"/>
      <c r="I299" s="7"/>
      <c r="J299" s="1"/>
      <c r="K299" s="33"/>
      <c r="L299" s="1"/>
      <c r="M299" s="1"/>
      <c r="N299" s="58"/>
      <c r="O299" s="7"/>
      <c r="P299" s="1"/>
    </row>
    <row r="300" spans="1:16" ht="12.75">
      <c r="A300" s="1"/>
      <c r="C300" s="7"/>
      <c r="D300" s="1"/>
      <c r="E300" s="33"/>
      <c r="F300" s="7"/>
      <c r="G300" s="1"/>
      <c r="H300" s="33"/>
      <c r="I300" s="7"/>
      <c r="J300" s="1"/>
      <c r="K300" s="33"/>
      <c r="L300" s="1"/>
      <c r="M300" s="1"/>
      <c r="N300" s="58"/>
      <c r="O300" s="7"/>
      <c r="P300" s="1"/>
    </row>
    <row r="301" spans="1:16" ht="12.75">
      <c r="A301" s="1"/>
      <c r="C301" s="7"/>
      <c r="D301" s="1"/>
      <c r="E301" s="33"/>
      <c r="F301" s="7"/>
      <c r="G301" s="1"/>
      <c r="H301" s="33"/>
      <c r="I301" s="7"/>
      <c r="J301" s="1"/>
      <c r="K301" s="33"/>
      <c r="L301" s="1"/>
      <c r="M301" s="1"/>
      <c r="N301" s="58"/>
      <c r="O301" s="7"/>
      <c r="P301" s="1"/>
    </row>
    <row r="302" spans="1:16" ht="12.75">
      <c r="A302" s="1"/>
      <c r="C302" s="7"/>
      <c r="D302" s="1"/>
      <c r="E302" s="33"/>
      <c r="F302" s="7"/>
      <c r="G302" s="1"/>
      <c r="H302" s="33"/>
      <c r="I302" s="7"/>
      <c r="J302" s="1"/>
      <c r="K302" s="33"/>
      <c r="L302" s="1"/>
      <c r="M302" s="1"/>
      <c r="N302" s="58"/>
      <c r="O302" s="7"/>
      <c r="P302" s="1"/>
    </row>
    <row r="303" spans="1:16" ht="12.75">
      <c r="A303" s="1"/>
      <c r="C303" s="7"/>
      <c r="D303" s="1"/>
      <c r="E303" s="33"/>
      <c r="F303" s="7"/>
      <c r="G303" s="1"/>
      <c r="H303" s="33"/>
      <c r="I303" s="7"/>
      <c r="J303" s="1"/>
      <c r="K303" s="33"/>
      <c r="L303" s="1"/>
      <c r="M303" s="1"/>
      <c r="N303" s="58"/>
      <c r="O303" s="7"/>
      <c r="P303" s="1"/>
    </row>
    <row r="304" spans="1:16" ht="12.75">
      <c r="A304" s="1"/>
      <c r="C304" s="7"/>
      <c r="D304" s="1"/>
      <c r="E304" s="33"/>
      <c r="F304" s="7"/>
      <c r="G304" s="1"/>
      <c r="H304" s="33"/>
      <c r="I304" s="7"/>
      <c r="J304" s="1"/>
      <c r="K304" s="33"/>
      <c r="L304" s="1"/>
      <c r="M304" s="1"/>
      <c r="N304" s="58"/>
      <c r="O304" s="7"/>
      <c r="P304" s="1"/>
    </row>
    <row r="305" spans="1:16" ht="12.75">
      <c r="A305" s="1"/>
      <c r="C305" s="7"/>
      <c r="D305" s="1"/>
      <c r="E305" s="33"/>
      <c r="F305" s="7"/>
      <c r="G305" s="1"/>
      <c r="H305" s="33"/>
      <c r="I305" s="7"/>
      <c r="J305" s="1"/>
      <c r="K305" s="33"/>
      <c r="L305" s="1"/>
      <c r="M305" s="1"/>
      <c r="N305" s="58"/>
      <c r="O305" s="7"/>
      <c r="P305" s="1"/>
    </row>
    <row r="306" spans="1:16" ht="12.75">
      <c r="A306" s="1"/>
      <c r="C306" s="7"/>
      <c r="D306" s="1"/>
      <c r="E306" s="33"/>
      <c r="F306" s="7"/>
      <c r="G306" s="1"/>
      <c r="H306" s="33"/>
      <c r="I306" s="7"/>
      <c r="J306" s="1"/>
      <c r="K306" s="33"/>
      <c r="L306" s="1"/>
      <c r="M306" s="1"/>
      <c r="N306" s="58"/>
      <c r="O306" s="7"/>
      <c r="P306" s="1"/>
    </row>
    <row r="307" spans="1:16" ht="12.75">
      <c r="A307" s="1"/>
      <c r="C307" s="7"/>
      <c r="D307" s="1"/>
      <c r="E307" s="33"/>
      <c r="F307" s="7"/>
      <c r="G307" s="1"/>
      <c r="H307" s="33"/>
      <c r="I307" s="7"/>
      <c r="J307" s="1"/>
      <c r="K307" s="33"/>
      <c r="L307" s="1"/>
      <c r="M307" s="1"/>
      <c r="N307" s="58"/>
      <c r="O307" s="7"/>
      <c r="P307" s="1"/>
    </row>
    <row r="308" spans="1:16" ht="12.75">
      <c r="A308" s="1"/>
      <c r="C308" s="7"/>
      <c r="D308" s="1"/>
      <c r="E308" s="33"/>
      <c r="F308" s="7"/>
      <c r="G308" s="1"/>
      <c r="H308" s="33"/>
      <c r="I308" s="7"/>
      <c r="J308" s="1"/>
      <c r="K308" s="33"/>
      <c r="L308" s="1"/>
      <c r="M308" s="1"/>
      <c r="N308" s="58"/>
      <c r="O308" s="7"/>
      <c r="P308" s="1"/>
    </row>
    <row r="309" spans="1:16" ht="12.75">
      <c r="A309" s="1"/>
      <c r="C309" s="7"/>
      <c r="D309" s="1"/>
      <c r="E309" s="33"/>
      <c r="F309" s="7"/>
      <c r="G309" s="1"/>
      <c r="H309" s="33"/>
      <c r="I309" s="7"/>
      <c r="J309" s="1"/>
      <c r="K309" s="33"/>
      <c r="L309" s="1"/>
      <c r="M309" s="1"/>
      <c r="N309" s="58"/>
      <c r="O309" s="7"/>
      <c r="P309" s="1"/>
    </row>
    <row r="310" spans="1:16" ht="12.75">
      <c r="A310" s="1"/>
      <c r="C310" s="7"/>
      <c r="D310" s="1"/>
      <c r="E310" s="33"/>
      <c r="F310" s="7"/>
      <c r="G310" s="1"/>
      <c r="H310" s="33"/>
      <c r="I310" s="7"/>
      <c r="J310" s="1"/>
      <c r="K310" s="33"/>
      <c r="L310" s="1"/>
      <c r="M310" s="1"/>
      <c r="N310" s="58"/>
      <c r="O310" s="7"/>
      <c r="P310" s="1"/>
    </row>
    <row r="311" spans="1:16" ht="12.75">
      <c r="A311" s="1"/>
      <c r="C311" s="7"/>
      <c r="D311" s="1"/>
      <c r="E311" s="33"/>
      <c r="F311" s="7"/>
      <c r="G311" s="1"/>
      <c r="H311" s="33"/>
      <c r="I311" s="7"/>
      <c r="J311" s="1"/>
      <c r="K311" s="33"/>
      <c r="L311" s="1"/>
      <c r="M311" s="1"/>
      <c r="N311" s="58"/>
      <c r="O311" s="7"/>
      <c r="P311" s="1"/>
    </row>
    <row r="312" spans="1:16" ht="12.75">
      <c r="A312" s="1"/>
      <c r="C312" s="7"/>
      <c r="D312" s="1"/>
      <c r="E312" s="33"/>
      <c r="F312" s="7"/>
      <c r="G312" s="1"/>
      <c r="H312" s="33"/>
      <c r="I312" s="7"/>
      <c r="J312" s="1"/>
      <c r="K312" s="33"/>
      <c r="L312" s="1"/>
      <c r="M312" s="1"/>
      <c r="N312" s="58"/>
      <c r="O312" s="7"/>
      <c r="P312" s="1"/>
    </row>
    <row r="313" spans="1:16" ht="12.75">
      <c r="A313" s="1"/>
      <c r="C313" s="7"/>
      <c r="D313" s="1"/>
      <c r="E313" s="33"/>
      <c r="F313" s="7"/>
      <c r="G313" s="1"/>
      <c r="H313" s="33"/>
      <c r="I313" s="7"/>
      <c r="J313" s="1"/>
      <c r="K313" s="33"/>
      <c r="L313" s="1"/>
      <c r="M313" s="1"/>
      <c r="N313" s="58"/>
      <c r="O313" s="7"/>
      <c r="P313" s="1"/>
    </row>
    <row r="314" spans="1:16" ht="12.75">
      <c r="A314" s="1"/>
      <c r="C314" s="7"/>
      <c r="D314" s="1"/>
      <c r="E314" s="33"/>
      <c r="F314" s="7"/>
      <c r="G314" s="1"/>
      <c r="H314" s="33"/>
      <c r="I314" s="7"/>
      <c r="J314" s="1"/>
      <c r="K314" s="33"/>
      <c r="L314" s="1"/>
      <c r="M314" s="1"/>
      <c r="N314" s="58"/>
      <c r="O314" s="7"/>
      <c r="P314" s="1"/>
    </row>
    <row r="315" spans="1:16" ht="12.75">
      <c r="A315" s="1"/>
      <c r="C315" s="7"/>
      <c r="D315" s="1"/>
      <c r="E315" s="33"/>
      <c r="F315" s="7"/>
      <c r="G315" s="1"/>
      <c r="H315" s="33"/>
      <c r="I315" s="7"/>
      <c r="J315" s="1"/>
      <c r="K315" s="33"/>
      <c r="L315" s="1"/>
      <c r="M315" s="1"/>
      <c r="N315" s="58"/>
      <c r="O315" s="7"/>
      <c r="P315" s="1"/>
    </row>
    <row r="316" spans="1:16" ht="12.75">
      <c r="A316" s="1"/>
      <c r="C316" s="7"/>
      <c r="D316" s="1"/>
      <c r="E316" s="33"/>
      <c r="F316" s="7"/>
      <c r="G316" s="1"/>
      <c r="H316" s="33"/>
      <c r="I316" s="7"/>
      <c r="J316" s="1"/>
      <c r="K316" s="33"/>
      <c r="L316" s="1"/>
      <c r="M316" s="1"/>
      <c r="N316" s="58"/>
      <c r="O316" s="7"/>
      <c r="P316" s="1"/>
    </row>
    <row r="317" spans="1:16" ht="12.75">
      <c r="A317" s="1"/>
      <c r="C317" s="7"/>
      <c r="D317" s="1"/>
      <c r="E317" s="33"/>
      <c r="F317" s="7"/>
      <c r="G317" s="1"/>
      <c r="H317" s="33"/>
      <c r="I317" s="7"/>
      <c r="J317" s="1"/>
      <c r="K317" s="33"/>
      <c r="L317" s="1"/>
      <c r="M317" s="1"/>
      <c r="N317" s="58"/>
      <c r="O317" s="7"/>
      <c r="P317" s="1"/>
    </row>
    <row r="318" spans="1:16" ht="12.75">
      <c r="A318" s="1"/>
      <c r="C318" s="7"/>
      <c r="D318" s="1"/>
      <c r="E318" s="33"/>
      <c r="F318" s="7"/>
      <c r="G318" s="1"/>
      <c r="H318" s="33"/>
      <c r="I318" s="7"/>
      <c r="J318" s="1"/>
      <c r="K318" s="33"/>
      <c r="L318" s="1"/>
      <c r="M318" s="1"/>
      <c r="N318" s="58"/>
      <c r="O318" s="7"/>
      <c r="P31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AU360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2" width="20.421875" style="0" customWidth="1"/>
    <col min="3" max="3" width="20.421875" style="30" customWidth="1"/>
    <col min="4" max="4" width="3.57421875" style="0" customWidth="1"/>
    <col min="5" max="5" width="7.421875" style="29" customWidth="1"/>
    <col min="6" max="6" width="20.421875" style="0" customWidth="1"/>
    <col min="7" max="7" width="3.8515625" style="0" customWidth="1"/>
    <col min="8" max="8" width="7.421875" style="0" customWidth="1"/>
    <col min="9" max="9" width="20.421875" style="30" customWidth="1"/>
    <col min="10" max="10" width="3.8515625" style="0" customWidth="1"/>
    <col min="11" max="11" width="7.421875" style="36" customWidth="1"/>
    <col min="12" max="12" width="20.421875" style="0" customWidth="1"/>
    <col min="13" max="13" width="3.8515625" style="0" customWidth="1"/>
    <col min="14" max="14" width="7.421875" style="0" customWidth="1"/>
    <col min="15" max="15" width="20.421875" style="30" customWidth="1"/>
    <col min="16" max="16" width="3.8515625" style="0" customWidth="1"/>
    <col min="17" max="17" width="7.421875" style="36" customWidth="1"/>
    <col min="18" max="18" width="20.421875" style="0" customWidth="1"/>
    <col min="19" max="19" width="3.8515625" style="0" customWidth="1"/>
    <col min="20" max="20" width="7.421875" style="0" customWidth="1"/>
    <col min="21" max="21" width="20.421875" style="30" customWidth="1"/>
    <col min="22" max="22" width="3.8515625" style="0" customWidth="1"/>
    <col min="23" max="23" width="7.421875" style="36" customWidth="1"/>
    <col min="24" max="24" width="7.7109375" style="0" customWidth="1"/>
    <col min="25" max="256" width="11.57421875" style="0" customWidth="1"/>
  </cols>
  <sheetData>
    <row r="1" spans="1:23" ht="12.75">
      <c r="A1" s="1" t="s">
        <v>1429</v>
      </c>
      <c r="B1" s="1"/>
      <c r="C1" s="7" t="s">
        <v>1805</v>
      </c>
      <c r="E1" s="29" t="s">
        <v>1431</v>
      </c>
      <c r="F1" s="30" t="s">
        <v>1806</v>
      </c>
      <c r="G1" s="1"/>
      <c r="H1" s="29" t="s">
        <v>1431</v>
      </c>
      <c r="I1" s="30" t="s">
        <v>1807</v>
      </c>
      <c r="J1" s="1"/>
      <c r="K1" s="29" t="s">
        <v>1431</v>
      </c>
      <c r="L1" t="s">
        <v>1808</v>
      </c>
      <c r="N1" t="s">
        <v>1431</v>
      </c>
      <c r="O1" s="30" t="s">
        <v>1809</v>
      </c>
      <c r="Q1" s="42" t="s">
        <v>1431</v>
      </c>
      <c r="R1" t="s">
        <v>1810</v>
      </c>
      <c r="T1" t="s">
        <v>1431</v>
      </c>
      <c r="U1" s="30" t="s">
        <v>1811</v>
      </c>
      <c r="W1" s="42" t="s">
        <v>1431</v>
      </c>
    </row>
    <row r="2" spans="1:3" ht="12.75">
      <c r="A2" s="31" t="s">
        <v>1438</v>
      </c>
      <c r="B2" s="1" t="s">
        <v>1439</v>
      </c>
      <c r="C2" s="7"/>
    </row>
    <row r="3" spans="1:6" ht="12.75">
      <c r="A3" s="31" t="s">
        <v>1443</v>
      </c>
      <c r="B3" s="1" t="s">
        <v>1444</v>
      </c>
      <c r="C3" t="s">
        <v>454</v>
      </c>
      <c r="D3" s="12" t="s">
        <v>1812</v>
      </c>
      <c r="E3" s="29">
        <v>1</v>
      </c>
      <c r="F3" t="s">
        <v>1441</v>
      </c>
    </row>
    <row r="4" spans="1:6" ht="12.75">
      <c r="A4" s="31" t="s">
        <v>1443</v>
      </c>
      <c r="B4" s="1" t="s">
        <v>1444</v>
      </c>
      <c r="C4" t="s">
        <v>456</v>
      </c>
      <c r="D4" s="12" t="s">
        <v>1813</v>
      </c>
      <c r="E4" s="29">
        <v>1</v>
      </c>
      <c r="F4" t="s">
        <v>1441</v>
      </c>
    </row>
    <row r="5" spans="1:6" ht="12.75">
      <c r="A5" s="31" t="s">
        <v>1443</v>
      </c>
      <c r="B5" s="1" t="s">
        <v>1444</v>
      </c>
      <c r="C5" t="s">
        <v>458</v>
      </c>
      <c r="D5" s="12" t="s">
        <v>1814</v>
      </c>
      <c r="E5" s="29">
        <v>1</v>
      </c>
      <c r="F5" t="s">
        <v>1441</v>
      </c>
    </row>
    <row r="6" spans="1:6" ht="12.75">
      <c r="A6" s="31" t="s">
        <v>1443</v>
      </c>
      <c r="B6" s="1" t="s">
        <v>1444</v>
      </c>
      <c r="C6" t="s">
        <v>460</v>
      </c>
      <c r="D6" s="12" t="s">
        <v>1815</v>
      </c>
      <c r="E6" s="29">
        <v>1</v>
      </c>
      <c r="F6" t="s">
        <v>1441</v>
      </c>
    </row>
    <row r="7" spans="1:9" ht="12.75">
      <c r="A7" s="31" t="s">
        <v>1449</v>
      </c>
      <c r="B7" s="1" t="s">
        <v>1450</v>
      </c>
      <c r="C7" s="7"/>
      <c r="F7" t="s">
        <v>1441</v>
      </c>
      <c r="G7" s="31"/>
      <c r="H7" s="31"/>
      <c r="I7" s="7"/>
    </row>
    <row r="8" spans="1:9" ht="12.75">
      <c r="A8" s="31" t="s">
        <v>1452</v>
      </c>
      <c r="B8" s="1" t="s">
        <v>1616</v>
      </c>
      <c r="C8" t="s">
        <v>470</v>
      </c>
      <c r="D8" t="s">
        <v>1816</v>
      </c>
      <c r="E8" s="29">
        <v>0.5</v>
      </c>
      <c r="F8" t="s">
        <v>1441</v>
      </c>
      <c r="G8" s="31"/>
      <c r="H8" s="31"/>
      <c r="I8" s="7"/>
    </row>
    <row r="9" spans="1:9" ht="12.75">
      <c r="A9" s="31" t="s">
        <v>1452</v>
      </c>
      <c r="B9" s="1" t="s">
        <v>1616</v>
      </c>
      <c r="C9" t="s">
        <v>478</v>
      </c>
      <c r="D9" t="s">
        <v>1817</v>
      </c>
      <c r="E9" s="29">
        <v>0.5</v>
      </c>
      <c r="F9" t="s">
        <v>1441</v>
      </c>
      <c r="G9" s="31"/>
      <c r="H9" s="31"/>
      <c r="I9" s="7"/>
    </row>
    <row r="10" spans="1:9" ht="12.75">
      <c r="A10" s="31" t="s">
        <v>1455</v>
      </c>
      <c r="B10" s="31" t="s">
        <v>1456</v>
      </c>
      <c r="C10" t="s">
        <v>376</v>
      </c>
      <c r="D10" t="s">
        <v>1459</v>
      </c>
      <c r="E10" s="29">
        <v>0.5</v>
      </c>
      <c r="F10" t="s">
        <v>1441</v>
      </c>
      <c r="G10" s="31"/>
      <c r="H10" s="31"/>
      <c r="I10" s="7"/>
    </row>
    <row r="11" spans="1:9" ht="12.75">
      <c r="A11" s="31" t="s">
        <v>1455</v>
      </c>
      <c r="B11" s="31" t="s">
        <v>1456</v>
      </c>
      <c r="C11" t="s">
        <v>378</v>
      </c>
      <c r="D11" t="s">
        <v>1461</v>
      </c>
      <c r="E11" s="29">
        <v>0.5</v>
      </c>
      <c r="F11" t="s">
        <v>1441</v>
      </c>
      <c r="G11" s="31"/>
      <c r="H11" s="31"/>
      <c r="I11" s="7"/>
    </row>
    <row r="12" spans="1:9" ht="12.75">
      <c r="A12" s="31" t="s">
        <v>1455</v>
      </c>
      <c r="B12" s="31" t="s">
        <v>1456</v>
      </c>
      <c r="C12" t="s">
        <v>380</v>
      </c>
      <c r="D12" t="s">
        <v>1462</v>
      </c>
      <c r="E12" s="29">
        <v>0.5</v>
      </c>
      <c r="F12" t="s">
        <v>1441</v>
      </c>
      <c r="G12" s="31"/>
      <c r="H12" s="31"/>
      <c r="I12" s="7"/>
    </row>
    <row r="13" spans="1:9" ht="12.75">
      <c r="A13" s="31" t="s">
        <v>1455</v>
      </c>
      <c r="B13" s="31" t="s">
        <v>1456</v>
      </c>
      <c r="C13" t="s">
        <v>382</v>
      </c>
      <c r="D13" t="s">
        <v>1463</v>
      </c>
      <c r="E13" s="29">
        <v>0.5</v>
      </c>
      <c r="F13" t="s">
        <v>1441</v>
      </c>
      <c r="G13" s="31"/>
      <c r="H13" s="31"/>
      <c r="I13" s="7"/>
    </row>
    <row r="14" spans="1:9" ht="12.75">
      <c r="A14" s="31" t="s">
        <v>1455</v>
      </c>
      <c r="B14" s="31" t="s">
        <v>1456</v>
      </c>
      <c r="C14" t="s">
        <v>384</v>
      </c>
      <c r="D14" t="s">
        <v>1464</v>
      </c>
      <c r="E14" s="29">
        <v>0.5</v>
      </c>
      <c r="F14" t="s">
        <v>1441</v>
      </c>
      <c r="G14" s="31"/>
      <c r="H14" s="31"/>
      <c r="I14" s="7"/>
    </row>
    <row r="15" spans="1:9" ht="12.75">
      <c r="A15" s="31" t="s">
        <v>1455</v>
      </c>
      <c r="B15" s="31" t="s">
        <v>1456</v>
      </c>
      <c r="C15" t="s">
        <v>386</v>
      </c>
      <c r="D15" t="s">
        <v>1465</v>
      </c>
      <c r="E15" s="29">
        <v>0.5</v>
      </c>
      <c r="F15" t="s">
        <v>1441</v>
      </c>
      <c r="G15" s="31"/>
      <c r="H15" s="31"/>
      <c r="I15" s="7"/>
    </row>
    <row r="16" spans="1:10" ht="12.75">
      <c r="A16" s="31" t="s">
        <v>1455</v>
      </c>
      <c r="B16" s="31" t="s">
        <v>1456</v>
      </c>
      <c r="C16" t="s">
        <v>388</v>
      </c>
      <c r="D16" t="s">
        <v>1466</v>
      </c>
      <c r="E16" s="29">
        <v>0.5</v>
      </c>
      <c r="F16" t="s">
        <v>1441</v>
      </c>
      <c r="G16" s="31"/>
      <c r="H16" s="31"/>
      <c r="I16" s="7"/>
      <c r="J16" s="1"/>
    </row>
    <row r="17" spans="1:10" ht="12.75">
      <c r="A17" s="31" t="s">
        <v>1455</v>
      </c>
      <c r="B17" s="31" t="s">
        <v>1456</v>
      </c>
      <c r="C17" t="s">
        <v>390</v>
      </c>
      <c r="D17" t="s">
        <v>1467</v>
      </c>
      <c r="E17" s="29">
        <v>0.5</v>
      </c>
      <c r="F17" t="s">
        <v>1441</v>
      </c>
      <c r="G17" s="1"/>
      <c r="H17" s="1"/>
      <c r="I17" s="7"/>
      <c r="J17" s="1"/>
    </row>
    <row r="18" spans="1:6" ht="12.75">
      <c r="A18" s="31" t="s">
        <v>1455</v>
      </c>
      <c r="B18" s="31" t="s">
        <v>1456</v>
      </c>
      <c r="C18" t="s">
        <v>392</v>
      </c>
      <c r="D18" t="s">
        <v>1468</v>
      </c>
      <c r="E18" s="29">
        <v>0.5</v>
      </c>
      <c r="F18" t="s">
        <v>1441</v>
      </c>
    </row>
    <row r="19" spans="1:6" ht="12.75">
      <c r="A19" s="31" t="s">
        <v>1455</v>
      </c>
      <c r="B19" s="31" t="s">
        <v>1456</v>
      </c>
      <c r="C19" t="s">
        <v>394</v>
      </c>
      <c r="D19" t="s">
        <v>1469</v>
      </c>
      <c r="E19" s="29">
        <v>0.5</v>
      </c>
      <c r="F19" t="s">
        <v>1441</v>
      </c>
    </row>
    <row r="20" spans="1:6" ht="12.75">
      <c r="A20" s="31" t="s">
        <v>1455</v>
      </c>
      <c r="B20" s="31" t="s">
        <v>1456</v>
      </c>
      <c r="C20" t="s">
        <v>396</v>
      </c>
      <c r="D20" t="s">
        <v>1470</v>
      </c>
      <c r="E20" s="29">
        <v>0.5</v>
      </c>
      <c r="F20" t="s">
        <v>1441</v>
      </c>
    </row>
    <row r="21" spans="1:6" ht="12.75">
      <c r="A21" s="31" t="s">
        <v>1455</v>
      </c>
      <c r="B21" s="31" t="s">
        <v>1456</v>
      </c>
      <c r="C21" t="s">
        <v>398</v>
      </c>
      <c r="D21" t="s">
        <v>1471</v>
      </c>
      <c r="E21" s="29">
        <v>0.5</v>
      </c>
      <c r="F21" t="s">
        <v>1441</v>
      </c>
    </row>
    <row r="22" spans="1:6" ht="12.75">
      <c r="A22" s="31" t="s">
        <v>1457</v>
      </c>
      <c r="B22" s="31" t="s">
        <v>1460</v>
      </c>
      <c r="C22" t="s">
        <v>402</v>
      </c>
      <c r="D22" t="s">
        <v>1440</v>
      </c>
      <c r="E22" s="29">
        <v>0.9</v>
      </c>
      <c r="F22" t="s">
        <v>1441</v>
      </c>
    </row>
    <row r="23" spans="1:6" ht="12.75">
      <c r="A23" s="31" t="s">
        <v>1457</v>
      </c>
      <c r="B23" s="31" t="s">
        <v>1460</v>
      </c>
      <c r="C23" t="s">
        <v>404</v>
      </c>
      <c r="D23" t="s">
        <v>1442</v>
      </c>
      <c r="E23" s="29">
        <v>0.9</v>
      </c>
      <c r="F23" t="s">
        <v>1441</v>
      </c>
    </row>
    <row r="24" spans="1:6" ht="12.75">
      <c r="A24" s="31" t="s">
        <v>1457</v>
      </c>
      <c r="B24" s="31" t="s">
        <v>1460</v>
      </c>
      <c r="C24" t="s">
        <v>406</v>
      </c>
      <c r="D24" t="s">
        <v>1445</v>
      </c>
      <c r="E24" s="29">
        <v>0.9</v>
      </c>
      <c r="F24" t="s">
        <v>1441</v>
      </c>
    </row>
    <row r="25" spans="1:6" ht="12.75">
      <c r="A25" s="31" t="s">
        <v>1457</v>
      </c>
      <c r="B25" s="31" t="s">
        <v>1460</v>
      </c>
      <c r="C25" t="s">
        <v>408</v>
      </c>
      <c r="D25" t="s">
        <v>1446</v>
      </c>
      <c r="E25" s="29">
        <v>0.9</v>
      </c>
      <c r="F25" t="s">
        <v>1441</v>
      </c>
    </row>
    <row r="26" spans="1:6" ht="12.75">
      <c r="A26" s="31" t="s">
        <v>1457</v>
      </c>
      <c r="B26" s="31" t="s">
        <v>1460</v>
      </c>
      <c r="C26" t="s">
        <v>410</v>
      </c>
      <c r="D26" t="s">
        <v>1447</v>
      </c>
      <c r="E26" s="29">
        <v>0.9</v>
      </c>
      <c r="F26" t="s">
        <v>1441</v>
      </c>
    </row>
    <row r="27" spans="1:10" ht="12.75">
      <c r="A27" s="31" t="s">
        <v>1457</v>
      </c>
      <c r="B27" s="31" t="s">
        <v>1460</v>
      </c>
      <c r="C27" t="s">
        <v>412</v>
      </c>
      <c r="D27" t="s">
        <v>1448</v>
      </c>
      <c r="E27" s="29">
        <v>0.9</v>
      </c>
      <c r="F27" t="s">
        <v>1441</v>
      </c>
      <c r="G27" s="31"/>
      <c r="H27" s="11"/>
      <c r="I27" s="7"/>
      <c r="J27" s="1"/>
    </row>
    <row r="28" spans="1:10" ht="12.75">
      <c r="A28" s="31" t="s">
        <v>1457</v>
      </c>
      <c r="B28" s="31" t="s">
        <v>1460</v>
      </c>
      <c r="C28" t="s">
        <v>414</v>
      </c>
      <c r="D28" t="s">
        <v>1818</v>
      </c>
      <c r="E28" s="29">
        <v>0.9</v>
      </c>
      <c r="F28" t="s">
        <v>1441</v>
      </c>
      <c r="G28" s="31"/>
      <c r="H28" s="11"/>
      <c r="I28" s="7"/>
      <c r="J28" s="1"/>
    </row>
    <row r="29" spans="1:10" ht="12.75">
      <c r="A29" s="31" t="s">
        <v>1457</v>
      </c>
      <c r="B29" s="31" t="s">
        <v>1460</v>
      </c>
      <c r="C29" t="s">
        <v>416</v>
      </c>
      <c r="D29" t="s">
        <v>1819</v>
      </c>
      <c r="E29" s="29">
        <v>0.9</v>
      </c>
      <c r="F29" t="s">
        <v>1441</v>
      </c>
      <c r="G29" s="31"/>
      <c r="H29" s="11"/>
      <c r="I29" s="7"/>
      <c r="J29" s="1"/>
    </row>
    <row r="30" spans="1:10" ht="12.75">
      <c r="A30" s="31" t="s">
        <v>1457</v>
      </c>
      <c r="B30" s="31" t="s">
        <v>1460</v>
      </c>
      <c r="C30" t="s">
        <v>418</v>
      </c>
      <c r="D30" t="s">
        <v>1820</v>
      </c>
      <c r="E30" s="29">
        <v>0.9</v>
      </c>
      <c r="F30" t="s">
        <v>1441</v>
      </c>
      <c r="G30" s="31"/>
      <c r="H30" s="11"/>
      <c r="I30" s="7"/>
      <c r="J30" s="1"/>
    </row>
    <row r="31" spans="1:10" ht="12.75">
      <c r="A31" s="31" t="s">
        <v>1457</v>
      </c>
      <c r="B31" s="31" t="s">
        <v>1460</v>
      </c>
      <c r="C31" t="s">
        <v>420</v>
      </c>
      <c r="D31" t="s">
        <v>1821</v>
      </c>
      <c r="E31" s="29">
        <v>0.9</v>
      </c>
      <c r="F31" t="s">
        <v>1441</v>
      </c>
      <c r="G31" s="31"/>
      <c r="H31" s="11"/>
      <c r="I31" s="7"/>
      <c r="J31" s="1"/>
    </row>
    <row r="32" spans="1:10" ht="12.75">
      <c r="A32" s="31" t="s">
        <v>1457</v>
      </c>
      <c r="B32" s="31" t="s">
        <v>1460</v>
      </c>
      <c r="C32" t="s">
        <v>422</v>
      </c>
      <c r="D32" t="s">
        <v>1528</v>
      </c>
      <c r="E32" s="29">
        <v>0.9</v>
      </c>
      <c r="F32" t="s">
        <v>1441</v>
      </c>
      <c r="G32" s="31"/>
      <c r="H32" s="11"/>
      <c r="I32" s="7"/>
      <c r="J32" s="1"/>
    </row>
    <row r="33" spans="1:10" ht="12.75">
      <c r="A33" s="31" t="s">
        <v>1457</v>
      </c>
      <c r="B33" s="31" t="s">
        <v>1460</v>
      </c>
      <c r="C33" t="s">
        <v>424</v>
      </c>
      <c r="D33" t="s">
        <v>1524</v>
      </c>
      <c r="E33" s="29">
        <v>0.9</v>
      </c>
      <c r="F33" t="s">
        <v>1441</v>
      </c>
      <c r="G33" s="31"/>
      <c r="H33" s="11"/>
      <c r="I33" s="7"/>
      <c r="J33" s="1"/>
    </row>
    <row r="34" spans="1:10" ht="12.75">
      <c r="A34" s="31" t="s">
        <v>1472</v>
      </c>
      <c r="B34" s="1" t="s">
        <v>1473</v>
      </c>
      <c r="C34" t="s">
        <v>462</v>
      </c>
      <c r="D34" t="s">
        <v>1822</v>
      </c>
      <c r="E34" s="29">
        <v>0.96</v>
      </c>
      <c r="F34" t="s">
        <v>1441</v>
      </c>
      <c r="G34" s="31"/>
      <c r="H34" s="11"/>
      <c r="I34" s="7"/>
      <c r="J34" s="1"/>
    </row>
    <row r="35" spans="1:10" ht="12.75">
      <c r="A35" s="31" t="s">
        <v>1472</v>
      </c>
      <c r="B35" s="1" t="s">
        <v>1473</v>
      </c>
      <c r="C35" t="s">
        <v>464</v>
      </c>
      <c r="D35" t="s">
        <v>1823</v>
      </c>
      <c r="E35" s="29">
        <v>0.96</v>
      </c>
      <c r="F35" t="s">
        <v>1441</v>
      </c>
      <c r="G35" s="11"/>
      <c r="H35" s="11"/>
      <c r="I35" s="7"/>
      <c r="J35" s="1"/>
    </row>
    <row r="36" spans="1:10" ht="12.75">
      <c r="A36" s="31" t="s">
        <v>1478</v>
      </c>
      <c r="B36" s="1" t="s">
        <v>1453</v>
      </c>
      <c r="C36" s="7"/>
      <c r="F36" t="s">
        <v>1441</v>
      </c>
      <c r="G36" s="11"/>
      <c r="H36" s="11"/>
      <c r="I36" s="7"/>
      <c r="J36" s="1"/>
    </row>
    <row r="37" spans="1:10" ht="12.75">
      <c r="A37" s="31" t="s">
        <v>1480</v>
      </c>
      <c r="B37" s="31" t="s">
        <v>1481</v>
      </c>
      <c r="C37" t="s">
        <v>428</v>
      </c>
      <c r="D37" t="s">
        <v>1474</v>
      </c>
      <c r="E37" s="29">
        <v>0.9</v>
      </c>
      <c r="F37" t="s">
        <v>1441</v>
      </c>
      <c r="G37" s="11"/>
      <c r="H37" s="11"/>
      <c r="I37" s="7"/>
      <c r="J37" s="1"/>
    </row>
    <row r="38" spans="1:6" ht="12.75">
      <c r="A38" s="31" t="s">
        <v>1480</v>
      </c>
      <c r="B38" s="31" t="s">
        <v>1481</v>
      </c>
      <c r="C38" t="s">
        <v>430</v>
      </c>
      <c r="D38" t="s">
        <v>1824</v>
      </c>
      <c r="E38" s="29">
        <v>0.9</v>
      </c>
      <c r="F38" t="s">
        <v>1441</v>
      </c>
    </row>
    <row r="39" spans="1:6" ht="12.75">
      <c r="A39" s="31" t="s">
        <v>1480</v>
      </c>
      <c r="B39" s="31" t="s">
        <v>1481</v>
      </c>
      <c r="C39" t="s">
        <v>432</v>
      </c>
      <c r="D39" t="s">
        <v>1476</v>
      </c>
      <c r="E39" s="29">
        <v>0.9</v>
      </c>
      <c r="F39" t="s">
        <v>1441</v>
      </c>
    </row>
    <row r="40" spans="1:6" ht="12.75">
      <c r="A40" s="31" t="s">
        <v>1480</v>
      </c>
      <c r="B40" s="31" t="s">
        <v>1481</v>
      </c>
      <c r="C40" t="s">
        <v>434</v>
      </c>
      <c r="D40" t="s">
        <v>1825</v>
      </c>
      <c r="E40" s="29">
        <v>0.9</v>
      </c>
      <c r="F40" t="s">
        <v>1441</v>
      </c>
    </row>
    <row r="41" spans="1:6" ht="12.75">
      <c r="A41" s="31" t="s">
        <v>1480</v>
      </c>
      <c r="B41" s="31" t="s">
        <v>1481</v>
      </c>
      <c r="C41" t="s">
        <v>436</v>
      </c>
      <c r="D41" t="s">
        <v>1826</v>
      </c>
      <c r="E41" s="29">
        <v>0.9</v>
      </c>
      <c r="F41" t="s">
        <v>1441</v>
      </c>
    </row>
    <row r="42" spans="1:6" ht="12.75">
      <c r="A42" s="31" t="s">
        <v>1480</v>
      </c>
      <c r="B42" s="31" t="s">
        <v>1481</v>
      </c>
      <c r="C42" t="s">
        <v>438</v>
      </c>
      <c r="D42" t="s">
        <v>1827</v>
      </c>
      <c r="E42" s="29">
        <v>0.9</v>
      </c>
      <c r="F42" t="s">
        <v>1441</v>
      </c>
    </row>
    <row r="43" spans="1:8" ht="12.75">
      <c r="A43" s="31" t="s">
        <v>1480</v>
      </c>
      <c r="B43" s="31" t="s">
        <v>1481</v>
      </c>
      <c r="C43" t="s">
        <v>440</v>
      </c>
      <c r="D43" t="s">
        <v>1828</v>
      </c>
      <c r="E43" s="29">
        <v>0.9</v>
      </c>
      <c r="F43" t="s">
        <v>1441</v>
      </c>
      <c r="G43" s="12"/>
      <c r="H43" s="12"/>
    </row>
    <row r="44" spans="1:8" ht="12.75">
      <c r="A44" s="31" t="s">
        <v>1480</v>
      </c>
      <c r="B44" s="31" t="s">
        <v>1481</v>
      </c>
      <c r="C44" t="s">
        <v>442</v>
      </c>
      <c r="D44" t="s">
        <v>1829</v>
      </c>
      <c r="E44" s="29">
        <v>0.9</v>
      </c>
      <c r="F44" t="s">
        <v>1441</v>
      </c>
      <c r="G44" s="12"/>
      <c r="H44" s="12"/>
    </row>
    <row r="45" spans="1:6" ht="12.75">
      <c r="A45" s="31" t="s">
        <v>1480</v>
      </c>
      <c r="B45" s="31" t="s">
        <v>1481</v>
      </c>
      <c r="C45" t="s">
        <v>444</v>
      </c>
      <c r="D45" t="s">
        <v>1830</v>
      </c>
      <c r="E45" s="29">
        <v>0.9</v>
      </c>
      <c r="F45" t="s">
        <v>1441</v>
      </c>
    </row>
    <row r="46" spans="1:6" ht="12.75">
      <c r="A46" s="31" t="s">
        <v>1480</v>
      </c>
      <c r="B46" s="31" t="s">
        <v>1481</v>
      </c>
      <c r="C46" t="s">
        <v>446</v>
      </c>
      <c r="D46" t="s">
        <v>1831</v>
      </c>
      <c r="E46" s="29">
        <v>0.9</v>
      </c>
      <c r="F46" t="s">
        <v>1441</v>
      </c>
    </row>
    <row r="47" spans="1:6" ht="12.75">
      <c r="A47" s="31" t="s">
        <v>1480</v>
      </c>
      <c r="B47" s="31" t="s">
        <v>1481</v>
      </c>
      <c r="C47" t="s">
        <v>448</v>
      </c>
      <c r="D47" t="s">
        <v>1832</v>
      </c>
      <c r="E47" s="29">
        <v>0.9</v>
      </c>
      <c r="F47" t="s">
        <v>1441</v>
      </c>
    </row>
    <row r="48" spans="1:6" ht="12.75">
      <c r="A48" s="31" t="s">
        <v>1480</v>
      </c>
      <c r="B48" s="31" t="s">
        <v>1481</v>
      </c>
      <c r="C48" t="s">
        <v>450</v>
      </c>
      <c r="D48" t="s">
        <v>1833</v>
      </c>
      <c r="E48" s="29">
        <v>0.9</v>
      </c>
      <c r="F48" t="s">
        <v>1441</v>
      </c>
    </row>
    <row r="49" spans="1:6" ht="12.75">
      <c r="A49" s="31" t="s">
        <v>1494</v>
      </c>
      <c r="B49" s="31" t="s">
        <v>1495</v>
      </c>
      <c r="C49" s="7" t="s">
        <v>1543</v>
      </c>
      <c r="F49" t="s">
        <v>1441</v>
      </c>
    </row>
    <row r="50" spans="1:6" ht="12.75">
      <c r="A50" s="31" t="s">
        <v>1496</v>
      </c>
      <c r="B50" s="1" t="s">
        <v>1473</v>
      </c>
      <c r="C50" t="s">
        <v>466</v>
      </c>
      <c r="D50" t="s">
        <v>1834</v>
      </c>
      <c r="E50" s="29">
        <v>0.96</v>
      </c>
      <c r="F50" t="s">
        <v>1441</v>
      </c>
    </row>
    <row r="51" spans="1:6" ht="12.75">
      <c r="A51" s="31" t="s">
        <v>1496</v>
      </c>
      <c r="B51" s="1" t="s">
        <v>1473</v>
      </c>
      <c r="C51" t="s">
        <v>468</v>
      </c>
      <c r="D51" t="s">
        <v>1835</v>
      </c>
      <c r="E51" s="29">
        <v>0.96</v>
      </c>
      <c r="F51" t="s">
        <v>1441</v>
      </c>
    </row>
    <row r="52" spans="1:6" ht="12.75">
      <c r="A52" s="31" t="s">
        <v>1501</v>
      </c>
      <c r="B52" s="1" t="s">
        <v>1836</v>
      </c>
      <c r="C52" t="s">
        <v>470</v>
      </c>
      <c r="D52" t="s">
        <v>1816</v>
      </c>
      <c r="E52" s="29">
        <v>0.2</v>
      </c>
      <c r="F52" t="s">
        <v>1441</v>
      </c>
    </row>
    <row r="53" spans="1:6" ht="12.75">
      <c r="A53" s="31" t="s">
        <v>1501</v>
      </c>
      <c r="B53" s="1" t="s">
        <v>1836</v>
      </c>
      <c r="C53" t="s">
        <v>478</v>
      </c>
      <c r="D53" t="s">
        <v>1817</v>
      </c>
      <c r="E53" s="29">
        <v>0.2</v>
      </c>
      <c r="F53" t="s">
        <v>1441</v>
      </c>
    </row>
    <row r="54" spans="1:6" ht="12.75">
      <c r="A54" t="s">
        <v>1501</v>
      </c>
      <c r="B54" t="s">
        <v>1505</v>
      </c>
      <c r="D54" t="s">
        <v>2023</v>
      </c>
      <c r="E54" s="29">
        <v>0.05</v>
      </c>
      <c r="F54" t="s">
        <v>1441</v>
      </c>
    </row>
    <row r="55" spans="1:6" ht="12.75">
      <c r="A55" s="31" t="s">
        <v>1508</v>
      </c>
      <c r="B55" t="s">
        <v>1838</v>
      </c>
      <c r="C55" t="s">
        <v>470</v>
      </c>
      <c r="D55" t="s">
        <v>1816</v>
      </c>
      <c r="E55" s="29">
        <v>0.3</v>
      </c>
      <c r="F55" t="s">
        <v>1441</v>
      </c>
    </row>
    <row r="56" spans="1:6" ht="12.75">
      <c r="A56" s="31" t="s">
        <v>1508</v>
      </c>
      <c r="B56" t="s">
        <v>1838</v>
      </c>
      <c r="C56" t="s">
        <v>478</v>
      </c>
      <c r="D56" t="s">
        <v>1817</v>
      </c>
      <c r="E56" s="29">
        <v>0.3</v>
      </c>
      <c r="F56" t="s">
        <v>1441</v>
      </c>
    </row>
    <row r="57" spans="1:6" ht="12.75">
      <c r="A57" s="31" t="s">
        <v>925</v>
      </c>
      <c r="B57" s="1" t="s">
        <v>1514</v>
      </c>
      <c r="C57" t="s">
        <v>472</v>
      </c>
      <c r="D57" t="s">
        <v>1839</v>
      </c>
      <c r="E57" s="29">
        <v>0.96</v>
      </c>
      <c r="F57" t="s">
        <v>1441</v>
      </c>
    </row>
    <row r="58" spans="1:6" ht="12.75">
      <c r="A58" s="31" t="s">
        <v>925</v>
      </c>
      <c r="B58" s="31" t="s">
        <v>1517</v>
      </c>
      <c r="C58" t="s">
        <v>426</v>
      </c>
      <c r="D58" t="s">
        <v>1840</v>
      </c>
      <c r="E58" s="29">
        <v>0.9</v>
      </c>
      <c r="F58" t="s">
        <v>1441</v>
      </c>
    </row>
    <row r="59" spans="1:6" ht="12.75">
      <c r="A59" s="31" t="s">
        <v>925</v>
      </c>
      <c r="B59" s="31" t="s">
        <v>1517</v>
      </c>
      <c r="C59" t="s">
        <v>452</v>
      </c>
      <c r="D59" t="s">
        <v>1841</v>
      </c>
      <c r="E59" s="29">
        <v>0.9</v>
      </c>
      <c r="F59" t="s">
        <v>1441</v>
      </c>
    </row>
    <row r="60" spans="1:6" ht="12.75">
      <c r="A60" s="31" t="s">
        <v>925</v>
      </c>
      <c r="B60" s="31" t="s">
        <v>1517</v>
      </c>
      <c r="C60" t="s">
        <v>400</v>
      </c>
      <c r="D60" t="s">
        <v>1519</v>
      </c>
      <c r="E60" s="29">
        <v>0.5</v>
      </c>
      <c r="F60" t="s">
        <v>1441</v>
      </c>
    </row>
    <row r="61" spans="1:6" ht="12.75">
      <c r="A61" s="31" t="s">
        <v>995</v>
      </c>
      <c r="B61" s="31" t="s">
        <v>1842</v>
      </c>
      <c r="C61" t="s">
        <v>482</v>
      </c>
      <c r="D61" t="s">
        <v>479</v>
      </c>
      <c r="E61" s="29">
        <v>0.9</v>
      </c>
      <c r="F61" t="s">
        <v>1441</v>
      </c>
    </row>
    <row r="62" spans="1:6" ht="12.75">
      <c r="A62" s="31" t="s">
        <v>995</v>
      </c>
      <c r="B62" s="31" t="s">
        <v>1842</v>
      </c>
      <c r="C62" t="s">
        <v>480</v>
      </c>
      <c r="D62" t="s">
        <v>1843</v>
      </c>
      <c r="E62" s="29">
        <v>0.95</v>
      </c>
      <c r="F62" t="s">
        <v>1441</v>
      </c>
    </row>
    <row r="63" spans="1:6" ht="12.75">
      <c r="A63" s="31" t="s">
        <v>999</v>
      </c>
      <c r="B63" t="s">
        <v>1521</v>
      </c>
      <c r="C63" t="s">
        <v>474</v>
      </c>
      <c r="D63" t="s">
        <v>1844</v>
      </c>
      <c r="E63" s="29">
        <v>1</v>
      </c>
      <c r="F63" t="s">
        <v>1441</v>
      </c>
    </row>
    <row r="64" spans="1:6" ht="12.75">
      <c r="A64" s="31" t="s">
        <v>999</v>
      </c>
      <c r="B64" t="s">
        <v>1845</v>
      </c>
      <c r="C64" t="s">
        <v>484</v>
      </c>
      <c r="D64" t="s">
        <v>1530</v>
      </c>
      <c r="E64" s="33">
        <v>0.9</v>
      </c>
      <c r="F64" t="s">
        <v>1441</v>
      </c>
    </row>
    <row r="65" spans="1:6" ht="12.75">
      <c r="A65" s="31" t="s">
        <v>1002</v>
      </c>
      <c r="B65" t="s">
        <v>1846</v>
      </c>
      <c r="C65" t="s">
        <v>486</v>
      </c>
      <c r="D65" t="s">
        <v>1847</v>
      </c>
      <c r="E65" s="29">
        <v>0.9</v>
      </c>
      <c r="F65" t="s">
        <v>1441</v>
      </c>
    </row>
    <row r="66" spans="1:6" ht="12.75">
      <c r="A66" s="31" t="s">
        <v>1531</v>
      </c>
      <c r="B66" s="1" t="s">
        <v>1473</v>
      </c>
      <c r="C66" t="s">
        <v>476</v>
      </c>
      <c r="D66" t="s">
        <v>1848</v>
      </c>
      <c r="E66" s="29">
        <v>0.96</v>
      </c>
      <c r="F66" t="s">
        <v>1441</v>
      </c>
    </row>
    <row r="67" spans="1:6" ht="12.75">
      <c r="A67" s="31" t="s">
        <v>622</v>
      </c>
      <c r="B67" s="1" t="s">
        <v>1845</v>
      </c>
      <c r="C67" t="s">
        <v>69</v>
      </c>
      <c r="D67" t="s">
        <v>2025</v>
      </c>
      <c r="E67" s="29">
        <v>0.9</v>
      </c>
      <c r="F67" t="s">
        <v>1441</v>
      </c>
    </row>
    <row r="68" spans="1:6" ht="12.75">
      <c r="A68" s="31" t="s">
        <v>592</v>
      </c>
      <c r="B68" s="11" t="s">
        <v>1536</v>
      </c>
      <c r="C68" s="45" t="s">
        <v>1451</v>
      </c>
      <c r="D68" t="s">
        <v>1850</v>
      </c>
      <c r="E68" s="29">
        <v>0.8</v>
      </c>
      <c r="F68" t="s">
        <v>1441</v>
      </c>
    </row>
    <row r="69" spans="1:23" ht="12.75">
      <c r="A69" s="31" t="s">
        <v>592</v>
      </c>
      <c r="B69" s="11" t="s">
        <v>1983</v>
      </c>
      <c r="C69" s="7" t="s">
        <v>1543</v>
      </c>
      <c r="D69" s="1" t="s">
        <v>1541</v>
      </c>
      <c r="E69" s="33">
        <v>0</v>
      </c>
      <c r="F69" s="1" t="s">
        <v>46</v>
      </c>
      <c r="G69" s="1" t="s">
        <v>1542</v>
      </c>
      <c r="H69" s="33">
        <v>0.7</v>
      </c>
      <c r="I69" s="1" t="s">
        <v>46</v>
      </c>
      <c r="J69" s="1" t="s">
        <v>1544</v>
      </c>
      <c r="K69" s="33">
        <v>0.9</v>
      </c>
      <c r="L69" s="1" t="s">
        <v>46</v>
      </c>
      <c r="M69" s="1" t="s">
        <v>1544</v>
      </c>
      <c r="N69" s="58">
        <v>0.9</v>
      </c>
      <c r="O69" s="1" t="s">
        <v>46</v>
      </c>
      <c r="P69" s="1" t="s">
        <v>1544</v>
      </c>
      <c r="Q69" s="29">
        <v>0.9</v>
      </c>
      <c r="R69" s="1" t="s">
        <v>46</v>
      </c>
      <c r="S69" t="s">
        <v>1544</v>
      </c>
      <c r="T69" s="39">
        <v>0.9</v>
      </c>
      <c r="U69" s="1" t="s">
        <v>46</v>
      </c>
      <c r="V69" t="s">
        <v>1544</v>
      </c>
      <c r="W69" s="29">
        <v>0.9</v>
      </c>
    </row>
    <row r="70" spans="1:23" ht="12.75">
      <c r="A70" s="31" t="s">
        <v>592</v>
      </c>
      <c r="B70" s="11" t="s">
        <v>1983</v>
      </c>
      <c r="C70" s="7" t="s">
        <v>48</v>
      </c>
      <c r="D70" s="1" t="s">
        <v>1544</v>
      </c>
      <c r="E70" s="33">
        <v>0.9</v>
      </c>
      <c r="F70" s="7" t="s">
        <v>1543</v>
      </c>
      <c r="G70" s="1" t="s">
        <v>1541</v>
      </c>
      <c r="H70" s="33">
        <v>0</v>
      </c>
      <c r="I70" s="7" t="s">
        <v>1543</v>
      </c>
      <c r="J70" s="1" t="s">
        <v>1541</v>
      </c>
      <c r="K70" s="33">
        <v>0</v>
      </c>
      <c r="L70" s="7" t="s">
        <v>1543</v>
      </c>
      <c r="M70" s="1" t="s">
        <v>1541</v>
      </c>
      <c r="N70" s="33">
        <v>0</v>
      </c>
      <c r="O70" s="7" t="s">
        <v>48</v>
      </c>
      <c r="P70" s="1" t="s">
        <v>1542</v>
      </c>
      <c r="Q70" s="33">
        <v>0.7</v>
      </c>
      <c r="R70" s="7" t="s">
        <v>48</v>
      </c>
      <c r="S70" t="s">
        <v>1542</v>
      </c>
      <c r="T70" s="33">
        <v>0.7</v>
      </c>
      <c r="U70" s="7" t="s">
        <v>48</v>
      </c>
      <c r="V70" t="s">
        <v>1544</v>
      </c>
      <c r="W70" s="29">
        <v>0.9</v>
      </c>
    </row>
    <row r="71" spans="1:23" ht="12.75">
      <c r="A71" s="31" t="s">
        <v>592</v>
      </c>
      <c r="B71" s="11" t="s">
        <v>1983</v>
      </c>
      <c r="C71" s="7" t="s">
        <v>51</v>
      </c>
      <c r="D71" s="1" t="s">
        <v>1542</v>
      </c>
      <c r="E71" s="33">
        <v>0.7</v>
      </c>
      <c r="F71" s="7" t="s">
        <v>51</v>
      </c>
      <c r="G71" s="1" t="s">
        <v>1544</v>
      </c>
      <c r="H71" s="33">
        <v>0.9</v>
      </c>
      <c r="I71" s="7" t="s">
        <v>51</v>
      </c>
      <c r="J71" s="1" t="s">
        <v>1544</v>
      </c>
      <c r="K71" s="33">
        <v>0.9</v>
      </c>
      <c r="L71" s="7" t="s">
        <v>51</v>
      </c>
      <c r="M71" s="1" t="s">
        <v>1542</v>
      </c>
      <c r="N71" s="33">
        <v>0.7</v>
      </c>
      <c r="O71" s="7" t="s">
        <v>1543</v>
      </c>
      <c r="P71" s="1" t="s">
        <v>1541</v>
      </c>
      <c r="Q71" s="33">
        <v>0</v>
      </c>
      <c r="R71" s="7" t="s">
        <v>1543</v>
      </c>
      <c r="S71" t="s">
        <v>1541</v>
      </c>
      <c r="T71" s="33">
        <v>0</v>
      </c>
      <c r="U71" s="7" t="s">
        <v>1543</v>
      </c>
      <c r="V71" t="s">
        <v>1541</v>
      </c>
      <c r="W71" s="33">
        <v>0</v>
      </c>
    </row>
    <row r="72" spans="1:23" ht="12.75">
      <c r="A72" s="11" t="s">
        <v>604</v>
      </c>
      <c r="B72" s="11" t="s">
        <v>1984</v>
      </c>
      <c r="C72" t="s">
        <v>53</v>
      </c>
      <c r="D72" s="1" t="s">
        <v>2140</v>
      </c>
      <c r="E72" s="33">
        <v>0.9</v>
      </c>
      <c r="F72" t="s">
        <v>1441</v>
      </c>
      <c r="G72" s="1"/>
      <c r="H72" s="33"/>
      <c r="I72" s="7"/>
      <c r="J72" s="1"/>
      <c r="K72" s="33"/>
      <c r="L72" s="1"/>
      <c r="M72" s="1"/>
      <c r="N72" s="58"/>
      <c r="O72" s="7"/>
      <c r="P72" s="1"/>
      <c r="Q72" s="29"/>
      <c r="T72" s="39"/>
      <c r="W72" s="29"/>
    </row>
    <row r="73" spans="1:23" ht="12.75">
      <c r="A73" s="11" t="s">
        <v>604</v>
      </c>
      <c r="B73" s="11" t="s">
        <v>1984</v>
      </c>
      <c r="C73" t="s">
        <v>55</v>
      </c>
      <c r="D73" s="1" t="s">
        <v>2141</v>
      </c>
      <c r="E73" s="33">
        <v>0.9</v>
      </c>
      <c r="F73" t="s">
        <v>1441</v>
      </c>
      <c r="G73" s="1"/>
      <c r="H73" s="33"/>
      <c r="I73" s="7"/>
      <c r="J73" s="1"/>
      <c r="K73" s="33"/>
      <c r="L73" s="1"/>
      <c r="M73" s="1"/>
      <c r="N73" s="58"/>
      <c r="O73" s="7"/>
      <c r="P73" s="1"/>
      <c r="Q73" s="29"/>
      <c r="T73" s="39"/>
      <c r="W73" s="29"/>
    </row>
    <row r="74" spans="1:23" ht="12.75">
      <c r="A74" s="11" t="s">
        <v>604</v>
      </c>
      <c r="B74" s="11" t="s">
        <v>1984</v>
      </c>
      <c r="C74" t="s">
        <v>58</v>
      </c>
      <c r="D74" s="1" t="s">
        <v>2142</v>
      </c>
      <c r="E74" s="33">
        <v>0.9</v>
      </c>
      <c r="F74" t="s">
        <v>1441</v>
      </c>
      <c r="G74" s="1"/>
      <c r="H74" s="33"/>
      <c r="I74" s="7"/>
      <c r="J74" s="1"/>
      <c r="K74" s="33"/>
      <c r="L74" s="1"/>
      <c r="M74" s="1"/>
      <c r="N74" s="58"/>
      <c r="O74" s="7"/>
      <c r="P74" s="1"/>
      <c r="Q74" s="29"/>
      <c r="T74" s="39"/>
      <c r="W74" s="29"/>
    </row>
    <row r="75" spans="1:23" ht="12.75">
      <c r="A75" s="11" t="s">
        <v>604</v>
      </c>
      <c r="B75" s="11" t="s">
        <v>1984</v>
      </c>
      <c r="C75" s="7" t="s">
        <v>38</v>
      </c>
      <c r="D75" s="1" t="s">
        <v>1537</v>
      </c>
      <c r="E75" s="33">
        <v>0.15</v>
      </c>
      <c r="F75" t="s">
        <v>1441</v>
      </c>
      <c r="G75" s="1"/>
      <c r="H75" s="59"/>
      <c r="I75" s="35"/>
      <c r="J75" s="1"/>
      <c r="K75" s="33"/>
      <c r="L75" s="31"/>
      <c r="M75" s="1"/>
      <c r="N75" s="58"/>
      <c r="O75" s="7"/>
      <c r="P75" s="1"/>
      <c r="Q75" s="29"/>
      <c r="T75" s="39"/>
      <c r="W75" s="29"/>
    </row>
    <row r="76" spans="1:23" ht="12.75">
      <c r="A76" s="11" t="s">
        <v>604</v>
      </c>
      <c r="B76" s="11" t="s">
        <v>1984</v>
      </c>
      <c r="C76" s="7" t="s">
        <v>41</v>
      </c>
      <c r="D76" s="1" t="s">
        <v>1538</v>
      </c>
      <c r="E76" s="33">
        <v>0.15</v>
      </c>
      <c r="F76" s="1" t="s">
        <v>48</v>
      </c>
      <c r="G76" s="1"/>
      <c r="H76" s="59"/>
      <c r="I76" s="1" t="s">
        <v>51</v>
      </c>
      <c r="J76" s="1"/>
      <c r="K76" s="33"/>
      <c r="L76" s="1" t="s">
        <v>46</v>
      </c>
      <c r="M76" s="1"/>
      <c r="N76" s="58"/>
      <c r="O76" s="1" t="s">
        <v>46</v>
      </c>
      <c r="P76" s="1"/>
      <c r="Q76" s="29"/>
      <c r="R76" t="s">
        <v>46</v>
      </c>
      <c r="T76" s="39"/>
      <c r="U76" t="s">
        <v>46</v>
      </c>
      <c r="W76" s="29"/>
    </row>
    <row r="77" spans="1:23" ht="12.75">
      <c r="A77" s="11" t="s">
        <v>604</v>
      </c>
      <c r="B77" s="11" t="s">
        <v>1984</v>
      </c>
      <c r="C77" s="7" t="s">
        <v>43</v>
      </c>
      <c r="D77" s="1" t="s">
        <v>1539</v>
      </c>
      <c r="E77" s="33">
        <v>0.15</v>
      </c>
      <c r="F77" t="s">
        <v>1441</v>
      </c>
      <c r="G77" s="1"/>
      <c r="H77" s="59"/>
      <c r="I77" s="1"/>
      <c r="J77" s="1"/>
      <c r="K77" s="33"/>
      <c r="L77" s="31"/>
      <c r="M77" s="1"/>
      <c r="N77" s="58"/>
      <c r="O77" s="7"/>
      <c r="P77" s="1"/>
      <c r="Q77" s="29"/>
      <c r="T77" s="39"/>
      <c r="U77"/>
      <c r="W77" s="29"/>
    </row>
    <row r="78" spans="1:8" ht="12.75">
      <c r="A78" s="31" t="s">
        <v>617</v>
      </c>
      <c r="B78" s="11" t="s">
        <v>1545</v>
      </c>
      <c r="C78" s="7" t="s">
        <v>1543</v>
      </c>
      <c r="D78" s="11"/>
      <c r="E78" s="33"/>
      <c r="F78" t="s">
        <v>1441</v>
      </c>
      <c r="G78" s="1"/>
      <c r="H78" s="1"/>
    </row>
    <row r="79" spans="1:47" ht="12.75">
      <c r="A79" s="31" t="s">
        <v>1547</v>
      </c>
      <c r="B79" s="11" t="s">
        <v>1548</v>
      </c>
      <c r="C79" s="7" t="s">
        <v>46</v>
      </c>
      <c r="D79" s="1" t="s">
        <v>1549</v>
      </c>
      <c r="E79" s="33">
        <v>0.96</v>
      </c>
      <c r="F79" t="s">
        <v>1441</v>
      </c>
      <c r="G79" s="31"/>
      <c r="H79" s="1"/>
      <c r="AD79" s="1"/>
      <c r="AE79" s="1"/>
      <c r="AF79" s="61"/>
      <c r="AG79" s="56"/>
      <c r="AH79" s="1"/>
      <c r="AI79" s="61"/>
      <c r="AJ79" s="1"/>
      <c r="AK79" s="1"/>
      <c r="AL79" s="58"/>
      <c r="AM79" s="56"/>
      <c r="AN79" s="1"/>
      <c r="AO79" s="8"/>
      <c r="AR79" s="39"/>
      <c r="AS79" s="9"/>
      <c r="AU79" s="8"/>
    </row>
    <row r="80" spans="1:47" ht="12.75">
      <c r="A80" s="31"/>
      <c r="B80" s="11" t="s">
        <v>1557</v>
      </c>
      <c r="C80" t="s">
        <v>234</v>
      </c>
      <c r="D80" s="12" t="s">
        <v>2143</v>
      </c>
      <c r="E80" s="29">
        <v>0.9</v>
      </c>
      <c r="F80" t="s">
        <v>1441</v>
      </c>
      <c r="G80" s="31"/>
      <c r="H80" s="1"/>
      <c r="AD80" s="1"/>
      <c r="AE80" s="1"/>
      <c r="AF80" s="61"/>
      <c r="AG80" s="1"/>
      <c r="AH80" s="1"/>
      <c r="AI80" s="61"/>
      <c r="AJ80" s="1"/>
      <c r="AK80" s="1"/>
      <c r="AL80" s="58"/>
      <c r="AM80" s="1"/>
      <c r="AN80" s="1"/>
      <c r="AO80" s="8"/>
      <c r="AR80" s="39"/>
      <c r="AS80" s="9"/>
      <c r="AU80" s="8"/>
    </row>
    <row r="81" spans="1:47" ht="12.75">
      <c r="A81" t="s">
        <v>1854</v>
      </c>
      <c r="B81" s="12" t="s">
        <v>1560</v>
      </c>
      <c r="C81" t="s">
        <v>236</v>
      </c>
      <c r="D81" s="12" t="s">
        <v>1856</v>
      </c>
      <c r="E81" s="29">
        <v>0.9</v>
      </c>
      <c r="F81" t="s">
        <v>1441</v>
      </c>
      <c r="G81" s="1"/>
      <c r="H81" s="1"/>
      <c r="AD81" s="56"/>
      <c r="AE81" s="1"/>
      <c r="AF81" s="61"/>
      <c r="AG81" s="56"/>
      <c r="AH81" s="1"/>
      <c r="AI81" s="61"/>
      <c r="AJ81" s="1"/>
      <c r="AK81" s="1"/>
      <c r="AL81" s="58"/>
      <c r="AM81" s="56"/>
      <c r="AN81" s="1"/>
      <c r="AO81" s="8"/>
      <c r="AR81" s="39"/>
      <c r="AS81" s="9"/>
      <c r="AU81" s="8"/>
    </row>
    <row r="82" spans="1:47" ht="12.75">
      <c r="A82" t="s">
        <v>1854</v>
      </c>
      <c r="B82" s="12" t="s">
        <v>1563</v>
      </c>
      <c r="C82" t="s">
        <v>238</v>
      </c>
      <c r="D82" s="12" t="s">
        <v>1857</v>
      </c>
      <c r="E82" s="29">
        <v>0.9</v>
      </c>
      <c r="F82" t="s">
        <v>1441</v>
      </c>
      <c r="G82" s="31"/>
      <c r="H82" s="1"/>
      <c r="AD82" s="56"/>
      <c r="AE82" s="1"/>
      <c r="AF82" s="61"/>
      <c r="AG82" s="56"/>
      <c r="AH82" s="1"/>
      <c r="AI82" s="61"/>
      <c r="AJ82" s="1"/>
      <c r="AK82" s="1"/>
      <c r="AL82" s="58"/>
      <c r="AM82" s="56"/>
      <c r="AN82" s="1"/>
      <c r="AO82" s="8"/>
      <c r="AR82" s="39"/>
      <c r="AS82" s="9"/>
      <c r="AU82" s="8"/>
    </row>
    <row r="83" spans="1:47" ht="12.75">
      <c r="A83" t="s">
        <v>1854</v>
      </c>
      <c r="B83" s="12" t="s">
        <v>1566</v>
      </c>
      <c r="C83" t="s">
        <v>240</v>
      </c>
      <c r="D83" s="12" t="s">
        <v>1858</v>
      </c>
      <c r="E83" s="29">
        <v>0.9</v>
      </c>
      <c r="F83" t="s">
        <v>1441</v>
      </c>
      <c r="G83" s="1"/>
      <c r="H83" s="11"/>
      <c r="I83" s="7"/>
      <c r="J83" s="11"/>
      <c r="AD83" s="56"/>
      <c r="AE83" s="1"/>
      <c r="AF83" s="61"/>
      <c r="AG83" s="56"/>
      <c r="AH83" s="1"/>
      <c r="AI83" s="61"/>
      <c r="AJ83" s="1"/>
      <c r="AK83" s="1"/>
      <c r="AL83" s="58"/>
      <c r="AM83" s="56"/>
      <c r="AN83" s="1"/>
      <c r="AO83" s="8"/>
      <c r="AR83" s="39"/>
      <c r="AS83" s="9"/>
      <c r="AU83" s="8"/>
    </row>
    <row r="84" spans="1:47" ht="12.75">
      <c r="A84" t="s">
        <v>798</v>
      </c>
      <c r="B84" s="12" t="s">
        <v>1571</v>
      </c>
      <c r="C84" t="s">
        <v>344</v>
      </c>
      <c r="D84" s="12" t="s">
        <v>1622</v>
      </c>
      <c r="E84" s="29">
        <v>0.1</v>
      </c>
      <c r="F84" t="s">
        <v>1441</v>
      </c>
      <c r="G84" s="1"/>
      <c r="H84" s="11"/>
      <c r="I84" s="7"/>
      <c r="J84" s="11"/>
      <c r="AD84" s="56"/>
      <c r="AE84" s="1"/>
      <c r="AF84" s="61"/>
      <c r="AG84" s="56"/>
      <c r="AH84" s="1"/>
      <c r="AI84" s="61"/>
      <c r="AJ84" s="1"/>
      <c r="AK84" s="1"/>
      <c r="AL84" s="58"/>
      <c r="AM84" s="56"/>
      <c r="AN84" s="1"/>
      <c r="AO84" s="8"/>
      <c r="AR84" s="39"/>
      <c r="AS84" s="9"/>
      <c r="AU84" s="8"/>
    </row>
    <row r="85" spans="1:47" ht="12.75">
      <c r="A85" t="s">
        <v>798</v>
      </c>
      <c r="B85" s="12" t="s">
        <v>1573</v>
      </c>
      <c r="C85" t="s">
        <v>346</v>
      </c>
      <c r="D85" s="12" t="s">
        <v>1859</v>
      </c>
      <c r="E85" s="29">
        <v>1</v>
      </c>
      <c r="F85" t="s">
        <v>1441</v>
      </c>
      <c r="G85" s="31"/>
      <c r="H85" s="31"/>
      <c r="I85" s="7"/>
      <c r="J85" s="11"/>
      <c r="AD85" s="56"/>
      <c r="AE85" s="1"/>
      <c r="AF85" s="62"/>
      <c r="AG85" s="63"/>
      <c r="AH85" s="1"/>
      <c r="AI85" s="61"/>
      <c r="AJ85" s="31"/>
      <c r="AK85" s="1"/>
      <c r="AL85" s="58"/>
      <c r="AM85" s="56"/>
      <c r="AN85" s="1"/>
      <c r="AO85" s="8"/>
      <c r="AR85" s="39"/>
      <c r="AS85" s="9"/>
      <c r="AU85" s="8"/>
    </row>
    <row r="86" spans="1:47" ht="12.75">
      <c r="A86" t="s">
        <v>798</v>
      </c>
      <c r="B86" s="11" t="s">
        <v>1573</v>
      </c>
      <c r="C86" s="1" t="s">
        <v>348</v>
      </c>
      <c r="D86" s="12" t="s">
        <v>1860</v>
      </c>
      <c r="E86" s="29">
        <v>1</v>
      </c>
      <c r="F86" t="s">
        <v>1441</v>
      </c>
      <c r="G86" s="31"/>
      <c r="H86" s="31"/>
      <c r="I86" s="7"/>
      <c r="J86" s="11"/>
      <c r="AD86" s="1"/>
      <c r="AE86" s="1"/>
      <c r="AF86" s="62"/>
      <c r="AG86" s="1"/>
      <c r="AH86" s="1"/>
      <c r="AI86" s="61"/>
      <c r="AJ86" s="1"/>
      <c r="AK86" s="1"/>
      <c r="AL86" s="58"/>
      <c r="AM86" s="1"/>
      <c r="AN86" s="1"/>
      <c r="AO86" s="8"/>
      <c r="AR86" s="39"/>
      <c r="AU86" s="8"/>
    </row>
    <row r="87" spans="1:47" ht="12.75">
      <c r="A87" s="50" t="s">
        <v>798</v>
      </c>
      <c r="B87" s="31" t="s">
        <v>1861</v>
      </c>
      <c r="C87" s="1" t="s">
        <v>266</v>
      </c>
      <c r="D87" s="12" t="s">
        <v>1877</v>
      </c>
      <c r="E87" s="29">
        <v>0.5</v>
      </c>
      <c r="F87" t="s">
        <v>1441</v>
      </c>
      <c r="G87" s="31"/>
      <c r="H87" s="31"/>
      <c r="I87" s="7"/>
      <c r="J87" s="11"/>
      <c r="AD87" s="1"/>
      <c r="AE87" s="1"/>
      <c r="AF87" s="62"/>
      <c r="AG87" s="1"/>
      <c r="AH87" s="1"/>
      <c r="AI87" s="61"/>
      <c r="AJ87" s="31"/>
      <c r="AK87" s="1"/>
      <c r="AL87" s="58"/>
      <c r="AM87" s="56"/>
      <c r="AN87" s="1"/>
      <c r="AO87" s="8"/>
      <c r="AR87" s="39"/>
      <c r="AU87" s="8"/>
    </row>
    <row r="88" spans="1:10" ht="12.75">
      <c r="A88" s="50" t="s">
        <v>798</v>
      </c>
      <c r="B88" s="31" t="s">
        <v>1862</v>
      </c>
      <c r="C88" s="1" t="s">
        <v>268</v>
      </c>
      <c r="D88" s="12" t="s">
        <v>1878</v>
      </c>
      <c r="E88" s="29">
        <v>0.5</v>
      </c>
      <c r="F88" t="s">
        <v>1441</v>
      </c>
      <c r="G88" s="31"/>
      <c r="H88" s="31"/>
      <c r="I88" s="7"/>
      <c r="J88" s="11"/>
    </row>
    <row r="89" spans="1:10" ht="12.75">
      <c r="A89" s="50" t="s">
        <v>798</v>
      </c>
      <c r="B89" s="31" t="s">
        <v>1862</v>
      </c>
      <c r="C89" s="1" t="s">
        <v>270</v>
      </c>
      <c r="D89" s="12" t="s">
        <v>1879</v>
      </c>
      <c r="E89" s="29">
        <v>0.5</v>
      </c>
      <c r="F89" t="s">
        <v>1441</v>
      </c>
      <c r="G89" s="31"/>
      <c r="H89" s="31"/>
      <c r="I89" s="7"/>
      <c r="J89" s="11"/>
    </row>
    <row r="90" spans="1:10" ht="12.75">
      <c r="A90" s="50" t="s">
        <v>798</v>
      </c>
      <c r="B90" s="31" t="s">
        <v>1862</v>
      </c>
      <c r="C90" s="1" t="s">
        <v>272</v>
      </c>
      <c r="D90" s="12" t="s">
        <v>1880</v>
      </c>
      <c r="E90" s="29">
        <v>0.5</v>
      </c>
      <c r="F90" t="s">
        <v>1441</v>
      </c>
      <c r="G90" s="31"/>
      <c r="H90" s="31"/>
      <c r="I90" s="7"/>
      <c r="J90" s="11"/>
    </row>
    <row r="91" spans="1:10" ht="12.75">
      <c r="A91" s="50" t="s">
        <v>798</v>
      </c>
      <c r="B91" s="31" t="s">
        <v>1862</v>
      </c>
      <c r="C91" s="1" t="s">
        <v>274</v>
      </c>
      <c r="D91" s="12" t="s">
        <v>1881</v>
      </c>
      <c r="E91" s="29">
        <v>0.5</v>
      </c>
      <c r="F91" t="s">
        <v>1441</v>
      </c>
      <c r="G91" s="31"/>
      <c r="H91" s="31"/>
      <c r="I91" s="7"/>
      <c r="J91" s="11"/>
    </row>
    <row r="92" spans="1:10" ht="12.75">
      <c r="A92" s="50" t="s">
        <v>798</v>
      </c>
      <c r="B92" s="31" t="s">
        <v>1862</v>
      </c>
      <c r="C92" s="1" t="s">
        <v>276</v>
      </c>
      <c r="D92" s="12" t="s">
        <v>1882</v>
      </c>
      <c r="E92" s="29">
        <v>0.5</v>
      </c>
      <c r="F92" t="s">
        <v>1441</v>
      </c>
      <c r="G92" s="31"/>
      <c r="H92" s="31"/>
      <c r="I92" s="7"/>
      <c r="J92" s="11"/>
    </row>
    <row r="93" spans="1:10" ht="12.75">
      <c r="A93" s="50" t="s">
        <v>798</v>
      </c>
      <c r="B93" s="31" t="s">
        <v>1865</v>
      </c>
      <c r="C93" s="1" t="s">
        <v>278</v>
      </c>
      <c r="D93" s="12" t="s">
        <v>1883</v>
      </c>
      <c r="E93" s="29">
        <v>0.5</v>
      </c>
      <c r="F93" t="s">
        <v>1441</v>
      </c>
      <c r="G93" s="31"/>
      <c r="H93" s="31"/>
      <c r="I93" s="7"/>
      <c r="J93" s="11"/>
    </row>
    <row r="94" spans="1:10" ht="12.75">
      <c r="A94" s="50" t="s">
        <v>798</v>
      </c>
      <c r="B94" s="31" t="s">
        <v>1865</v>
      </c>
      <c r="C94" s="1" t="s">
        <v>280</v>
      </c>
      <c r="D94" s="12" t="s">
        <v>1884</v>
      </c>
      <c r="E94" s="29">
        <v>0.5</v>
      </c>
      <c r="F94" t="s">
        <v>1441</v>
      </c>
      <c r="G94" s="31"/>
      <c r="H94" s="31"/>
      <c r="I94" s="7"/>
      <c r="J94" s="11"/>
    </row>
    <row r="95" spans="1:10" ht="12.75">
      <c r="A95" s="50" t="s">
        <v>798</v>
      </c>
      <c r="B95" s="31" t="s">
        <v>1865</v>
      </c>
      <c r="C95" s="1" t="s">
        <v>282</v>
      </c>
      <c r="D95" s="12" t="s">
        <v>1885</v>
      </c>
      <c r="E95" s="29">
        <v>0.5</v>
      </c>
      <c r="F95" t="s">
        <v>1441</v>
      </c>
      <c r="G95" s="31"/>
      <c r="H95" s="31"/>
      <c r="I95" s="7"/>
      <c r="J95" s="11"/>
    </row>
    <row r="96" spans="1:10" ht="12.75">
      <c r="A96" s="50" t="s">
        <v>798</v>
      </c>
      <c r="B96" s="31" t="s">
        <v>1865</v>
      </c>
      <c r="C96" s="1" t="s">
        <v>284</v>
      </c>
      <c r="D96" s="12" t="s">
        <v>1886</v>
      </c>
      <c r="E96" s="29">
        <v>0.5</v>
      </c>
      <c r="F96" t="s">
        <v>1441</v>
      </c>
      <c r="G96" s="31"/>
      <c r="H96" s="31"/>
      <c r="I96" s="7"/>
      <c r="J96" s="11"/>
    </row>
    <row r="97" spans="1:6" ht="12.75">
      <c r="A97" s="50" t="s">
        <v>798</v>
      </c>
      <c r="B97" s="31" t="s">
        <v>1865</v>
      </c>
      <c r="C97" s="1" t="s">
        <v>286</v>
      </c>
      <c r="D97" s="12" t="s">
        <v>1887</v>
      </c>
      <c r="E97" s="29">
        <v>0.5</v>
      </c>
      <c r="F97" t="s">
        <v>1441</v>
      </c>
    </row>
    <row r="98" spans="1:6" ht="12.75">
      <c r="A98" s="50" t="s">
        <v>798</v>
      </c>
      <c r="B98" s="31" t="s">
        <v>1865</v>
      </c>
      <c r="C98" s="1" t="s">
        <v>288</v>
      </c>
      <c r="D98" s="12" t="s">
        <v>1888</v>
      </c>
      <c r="E98" s="29">
        <v>0.5</v>
      </c>
      <c r="F98" t="s">
        <v>1441</v>
      </c>
    </row>
    <row r="99" spans="1:6" ht="12.75">
      <c r="A99" t="s">
        <v>798</v>
      </c>
      <c r="B99" s="12" t="s">
        <v>1868</v>
      </c>
      <c r="C99" t="s">
        <v>290</v>
      </c>
      <c r="D99" t="s">
        <v>289</v>
      </c>
      <c r="E99" s="29">
        <v>0.5</v>
      </c>
      <c r="F99" t="s">
        <v>1441</v>
      </c>
    </row>
    <row r="100" spans="1:6" ht="12.75">
      <c r="A100" t="s">
        <v>883</v>
      </c>
      <c r="B100" s="12" t="s">
        <v>1870</v>
      </c>
      <c r="C100" t="s">
        <v>370</v>
      </c>
      <c r="D100" s="12" t="s">
        <v>1871</v>
      </c>
      <c r="E100" s="29">
        <v>0.9</v>
      </c>
      <c r="F100" t="s">
        <v>1441</v>
      </c>
    </row>
    <row r="101" spans="1:6" ht="12.75">
      <c r="A101" t="s">
        <v>883</v>
      </c>
      <c r="B101" s="12" t="s">
        <v>1529</v>
      </c>
      <c r="C101" t="s">
        <v>372</v>
      </c>
      <c r="D101" s="12" t="s">
        <v>371</v>
      </c>
      <c r="E101" s="29">
        <v>0.9</v>
      </c>
      <c r="F101" t="s">
        <v>1441</v>
      </c>
    </row>
    <row r="102" spans="1:6" ht="12.75">
      <c r="A102" t="s">
        <v>839</v>
      </c>
      <c r="B102" s="12" t="s">
        <v>1578</v>
      </c>
      <c r="C102" t="s">
        <v>344</v>
      </c>
      <c r="D102" s="12" t="s">
        <v>1622</v>
      </c>
      <c r="E102" s="29">
        <v>0.9</v>
      </c>
      <c r="F102" t="s">
        <v>1441</v>
      </c>
    </row>
    <row r="103" spans="1:6" ht="12.75">
      <c r="A103" t="s">
        <v>839</v>
      </c>
      <c r="B103" s="12" t="s">
        <v>1578</v>
      </c>
      <c r="C103" t="s">
        <v>350</v>
      </c>
      <c r="D103" s="12" t="s">
        <v>1872</v>
      </c>
      <c r="E103" s="29">
        <v>0.9</v>
      </c>
      <c r="F103" t="s">
        <v>1441</v>
      </c>
    </row>
    <row r="104" spans="1:6" ht="12.75">
      <c r="A104" t="s">
        <v>839</v>
      </c>
      <c r="B104" s="12" t="s">
        <v>1873</v>
      </c>
      <c r="C104" t="s">
        <v>316</v>
      </c>
      <c r="D104" t="s">
        <v>315</v>
      </c>
      <c r="E104" s="29">
        <v>0.9</v>
      </c>
      <c r="F104" t="s">
        <v>1441</v>
      </c>
    </row>
    <row r="105" spans="1:6" ht="12.75">
      <c r="A105" t="s">
        <v>839</v>
      </c>
      <c r="B105" s="11" t="s">
        <v>1581</v>
      </c>
      <c r="C105" s="1" t="s">
        <v>350</v>
      </c>
      <c r="D105" s="11" t="s">
        <v>1872</v>
      </c>
      <c r="E105" s="29">
        <v>0.1</v>
      </c>
      <c r="F105" t="s">
        <v>1441</v>
      </c>
    </row>
    <row r="106" spans="1:10" ht="12.75">
      <c r="A106" t="s">
        <v>839</v>
      </c>
      <c r="B106" s="11" t="s">
        <v>2144</v>
      </c>
      <c r="C106" s="1" t="s">
        <v>370</v>
      </c>
      <c r="D106" s="11" t="s">
        <v>369</v>
      </c>
      <c r="E106" s="29">
        <v>0.05</v>
      </c>
      <c r="F106" t="s">
        <v>1441</v>
      </c>
      <c r="G106" s="1"/>
      <c r="H106" s="1"/>
      <c r="I106" s="7"/>
      <c r="J106" s="1"/>
    </row>
    <row r="107" spans="1:10" ht="12.75">
      <c r="A107" t="s">
        <v>839</v>
      </c>
      <c r="B107" s="11" t="s">
        <v>1506</v>
      </c>
      <c r="C107" s="1" t="s">
        <v>368</v>
      </c>
      <c r="D107" s="11" t="s">
        <v>1876</v>
      </c>
      <c r="E107" s="29">
        <v>0.7</v>
      </c>
      <c r="F107" t="s">
        <v>1441</v>
      </c>
      <c r="G107" s="1"/>
      <c r="H107" s="1"/>
      <c r="I107" s="7"/>
      <c r="J107" s="1"/>
    </row>
    <row r="108" spans="1:10" ht="12.75">
      <c r="A108" s="3" t="s">
        <v>819</v>
      </c>
      <c r="B108" s="31" t="s">
        <v>1587</v>
      </c>
      <c r="C108" s="1" t="s">
        <v>292</v>
      </c>
      <c r="D108" s="11" t="s">
        <v>1569</v>
      </c>
      <c r="E108" s="29">
        <v>0.9</v>
      </c>
      <c r="F108" t="s">
        <v>1441</v>
      </c>
      <c r="G108" s="1"/>
      <c r="H108" s="1"/>
      <c r="I108" s="7"/>
      <c r="J108" s="1"/>
    </row>
    <row r="109" spans="1:10" ht="12.75">
      <c r="A109" s="3" t="s">
        <v>819</v>
      </c>
      <c r="B109" s="31" t="s">
        <v>1587</v>
      </c>
      <c r="C109" s="1" t="s">
        <v>294</v>
      </c>
      <c r="D109" s="11" t="s">
        <v>1570</v>
      </c>
      <c r="E109" s="29">
        <v>0.9</v>
      </c>
      <c r="F109" t="s">
        <v>1441</v>
      </c>
      <c r="G109" s="31"/>
      <c r="H109" s="31"/>
      <c r="I109" s="7"/>
      <c r="J109" s="11"/>
    </row>
    <row r="110" spans="1:10" ht="12.75">
      <c r="A110" s="3" t="s">
        <v>819</v>
      </c>
      <c r="B110" s="31" t="s">
        <v>1587</v>
      </c>
      <c r="C110" s="1" t="s">
        <v>296</v>
      </c>
      <c r="D110" s="11" t="s">
        <v>1863</v>
      </c>
      <c r="E110" s="29">
        <v>0.9</v>
      </c>
      <c r="F110" t="s">
        <v>1441</v>
      </c>
      <c r="G110" s="31"/>
      <c r="H110" s="31"/>
      <c r="I110" s="7"/>
      <c r="J110" s="11"/>
    </row>
    <row r="111" spans="1:10" ht="12.75">
      <c r="A111" s="3" t="s">
        <v>819</v>
      </c>
      <c r="B111" s="31" t="s">
        <v>1587</v>
      </c>
      <c r="C111" s="1" t="s">
        <v>298</v>
      </c>
      <c r="D111" s="11" t="s">
        <v>1575</v>
      </c>
      <c r="E111" s="29">
        <v>0.9</v>
      </c>
      <c r="F111" t="s">
        <v>1441</v>
      </c>
      <c r="G111" s="31"/>
      <c r="H111" s="31"/>
      <c r="I111" s="7"/>
      <c r="J111" s="11"/>
    </row>
    <row r="112" spans="1:10" ht="12.75">
      <c r="A112" s="3" t="s">
        <v>819</v>
      </c>
      <c r="B112" s="31" t="s">
        <v>1587</v>
      </c>
      <c r="C112" s="1" t="s">
        <v>300</v>
      </c>
      <c r="D112" s="11" t="s">
        <v>1864</v>
      </c>
      <c r="E112" s="29">
        <v>0.9</v>
      </c>
      <c r="F112" t="s">
        <v>1441</v>
      </c>
      <c r="G112" s="31"/>
      <c r="H112" s="31"/>
      <c r="I112" s="7"/>
      <c r="J112" s="11"/>
    </row>
    <row r="113" spans="1:10" ht="12.75">
      <c r="A113" s="3" t="s">
        <v>819</v>
      </c>
      <c r="B113" s="31" t="s">
        <v>1587</v>
      </c>
      <c r="C113" s="1" t="s">
        <v>302</v>
      </c>
      <c r="D113" s="11" t="s">
        <v>1579</v>
      </c>
      <c r="E113" s="29">
        <v>0.9</v>
      </c>
      <c r="F113" t="s">
        <v>1441</v>
      </c>
      <c r="G113" s="31"/>
      <c r="H113" s="31"/>
      <c r="I113" s="7"/>
      <c r="J113" s="11"/>
    </row>
    <row r="114" spans="1:10" ht="12.75">
      <c r="A114" s="3" t="s">
        <v>819</v>
      </c>
      <c r="B114" s="31" t="s">
        <v>1587</v>
      </c>
      <c r="C114" s="1" t="s">
        <v>304</v>
      </c>
      <c r="D114" s="11" t="s">
        <v>1580</v>
      </c>
      <c r="E114" s="29">
        <v>0.9</v>
      </c>
      <c r="F114" t="s">
        <v>1441</v>
      </c>
      <c r="G114" s="31"/>
      <c r="H114" s="31"/>
      <c r="I114" s="7"/>
      <c r="J114" s="11"/>
    </row>
    <row r="115" spans="1:10" ht="12.75">
      <c r="A115" s="3" t="s">
        <v>819</v>
      </c>
      <c r="B115" s="31" t="s">
        <v>1587</v>
      </c>
      <c r="C115" s="1" t="s">
        <v>306</v>
      </c>
      <c r="D115" s="11" t="s">
        <v>1582</v>
      </c>
      <c r="E115" s="29">
        <v>0.9</v>
      </c>
      <c r="F115" t="s">
        <v>1441</v>
      </c>
      <c r="G115" s="31"/>
      <c r="H115" s="31"/>
      <c r="I115" s="7"/>
      <c r="J115" s="11"/>
    </row>
    <row r="116" spans="1:10" ht="12.75">
      <c r="A116" s="3" t="s">
        <v>819</v>
      </c>
      <c r="B116" s="31" t="s">
        <v>1587</v>
      </c>
      <c r="C116" s="1" t="s">
        <v>308</v>
      </c>
      <c r="D116" s="11" t="s">
        <v>1602</v>
      </c>
      <c r="E116" s="29">
        <v>0.9</v>
      </c>
      <c r="F116" t="s">
        <v>1441</v>
      </c>
      <c r="G116" s="31"/>
      <c r="H116" s="31"/>
      <c r="I116" s="7"/>
      <c r="J116" s="11"/>
    </row>
    <row r="117" spans="1:10" ht="12.75">
      <c r="A117" s="3" t="s">
        <v>819</v>
      </c>
      <c r="B117" s="31" t="s">
        <v>1587</v>
      </c>
      <c r="C117" s="1" t="s">
        <v>310</v>
      </c>
      <c r="D117" s="11" t="s">
        <v>1603</v>
      </c>
      <c r="E117" s="29">
        <v>0.9</v>
      </c>
      <c r="F117" t="s">
        <v>1441</v>
      </c>
      <c r="G117" s="31"/>
      <c r="H117" s="31"/>
      <c r="I117" s="7"/>
      <c r="J117" s="11"/>
    </row>
    <row r="118" spans="1:10" ht="12.75">
      <c r="A118" s="3" t="s">
        <v>819</v>
      </c>
      <c r="B118" s="31" t="s">
        <v>1587</v>
      </c>
      <c r="C118" s="1" t="s">
        <v>312</v>
      </c>
      <c r="D118" s="11" t="s">
        <v>1866</v>
      </c>
      <c r="E118" s="29">
        <v>0.9</v>
      </c>
      <c r="F118" t="s">
        <v>1441</v>
      </c>
      <c r="G118" s="31"/>
      <c r="H118" s="31"/>
      <c r="I118" s="7"/>
      <c r="J118" s="11"/>
    </row>
    <row r="119" spans="1:10" ht="12.75">
      <c r="A119" s="3" t="s">
        <v>819</v>
      </c>
      <c r="B119" s="31" t="s">
        <v>1587</v>
      </c>
      <c r="C119" s="1" t="s">
        <v>314</v>
      </c>
      <c r="D119" s="11" t="s">
        <v>1867</v>
      </c>
      <c r="E119" s="29">
        <v>0.9</v>
      </c>
      <c r="F119" t="s">
        <v>1441</v>
      </c>
      <c r="G119" s="31"/>
      <c r="H119" s="31"/>
      <c r="I119" s="7"/>
      <c r="J119" s="11"/>
    </row>
    <row r="120" spans="1:10" ht="12.75">
      <c r="A120" t="s">
        <v>1889</v>
      </c>
      <c r="B120" s="11" t="s">
        <v>1473</v>
      </c>
      <c r="C120" s="1" t="s">
        <v>352</v>
      </c>
      <c r="D120" s="11" t="s">
        <v>1890</v>
      </c>
      <c r="E120" s="29">
        <v>0.96</v>
      </c>
      <c r="F120" t="s">
        <v>1441</v>
      </c>
      <c r="G120" s="31"/>
      <c r="H120" s="31"/>
      <c r="I120" s="7"/>
      <c r="J120" s="11"/>
    </row>
    <row r="121" spans="1:10" ht="12.75">
      <c r="A121" t="s">
        <v>1889</v>
      </c>
      <c r="B121" s="11" t="s">
        <v>1473</v>
      </c>
      <c r="C121" s="1" t="s">
        <v>354</v>
      </c>
      <c r="D121" s="11" t="s">
        <v>1891</v>
      </c>
      <c r="E121" s="29">
        <v>0.96</v>
      </c>
      <c r="F121" t="s">
        <v>1441</v>
      </c>
      <c r="G121" s="1"/>
      <c r="H121" s="1"/>
      <c r="I121" s="7"/>
      <c r="J121" s="1"/>
    </row>
    <row r="122" spans="1:6" ht="12.75">
      <c r="A122" s="51" t="s">
        <v>559</v>
      </c>
      <c r="B122" s="11" t="s">
        <v>1605</v>
      </c>
      <c r="C122" s="7" t="s">
        <v>16</v>
      </c>
      <c r="D122" s="1" t="s">
        <v>1606</v>
      </c>
      <c r="E122" s="29">
        <v>0.66</v>
      </c>
      <c r="F122" t="s">
        <v>1441</v>
      </c>
    </row>
    <row r="123" spans="1:6" ht="12.75">
      <c r="A123" s="51" t="s">
        <v>559</v>
      </c>
      <c r="B123" s="11" t="s">
        <v>1605</v>
      </c>
      <c r="C123" s="7" t="s">
        <v>20</v>
      </c>
      <c r="D123" s="1" t="s">
        <v>1607</v>
      </c>
      <c r="E123" s="29">
        <v>0.66</v>
      </c>
      <c r="F123" t="s">
        <v>1441</v>
      </c>
    </row>
    <row r="124" spans="1:6" ht="12.75">
      <c r="A124" s="53" t="s">
        <v>559</v>
      </c>
      <c r="B124" s="11" t="s">
        <v>1605</v>
      </c>
      <c r="C124" s="7" t="s">
        <v>2</v>
      </c>
      <c r="D124" s="1" t="s">
        <v>1608</v>
      </c>
      <c r="E124" s="29">
        <v>0.2</v>
      </c>
      <c r="F124" t="s">
        <v>1441</v>
      </c>
    </row>
    <row r="125" spans="1:6" ht="12.75">
      <c r="A125" s="53" t="s">
        <v>559</v>
      </c>
      <c r="B125" s="11" t="s">
        <v>1605</v>
      </c>
      <c r="C125" s="7" t="s">
        <v>9</v>
      </c>
      <c r="D125" s="1" t="s">
        <v>1609</v>
      </c>
      <c r="E125" s="29">
        <v>0.2</v>
      </c>
      <c r="F125" t="s">
        <v>1441</v>
      </c>
    </row>
    <row r="126" spans="1:6" ht="12.75">
      <c r="A126" t="s">
        <v>643</v>
      </c>
      <c r="B126" s="11" t="s">
        <v>2072</v>
      </c>
      <c r="C126" t="s">
        <v>96</v>
      </c>
      <c r="D126" s="1" t="s">
        <v>1611</v>
      </c>
      <c r="E126" s="29">
        <v>0.5</v>
      </c>
      <c r="F126" t="s">
        <v>1441</v>
      </c>
    </row>
    <row r="127" spans="1:6" ht="12.75">
      <c r="A127" t="s">
        <v>643</v>
      </c>
      <c r="B127" s="11" t="s">
        <v>2072</v>
      </c>
      <c r="C127" t="s">
        <v>124</v>
      </c>
      <c r="D127" t="s">
        <v>2101</v>
      </c>
      <c r="E127" s="29">
        <v>0.9</v>
      </c>
      <c r="F127" t="s">
        <v>1441</v>
      </c>
    </row>
    <row r="128" spans="1:6" ht="12.75">
      <c r="A128" t="s">
        <v>1892</v>
      </c>
      <c r="B128" s="11" t="s">
        <v>1473</v>
      </c>
      <c r="C128" s="1" t="s">
        <v>356</v>
      </c>
      <c r="D128" s="11" t="s">
        <v>1893</v>
      </c>
      <c r="E128" s="29">
        <v>0.96</v>
      </c>
      <c r="F128" t="s">
        <v>1441</v>
      </c>
    </row>
    <row r="129" spans="1:6" ht="12.75">
      <c r="A129" t="s">
        <v>1892</v>
      </c>
      <c r="B129" s="11" t="s">
        <v>1473</v>
      </c>
      <c r="C129" s="1" t="s">
        <v>358</v>
      </c>
      <c r="D129" s="11" t="s">
        <v>1894</v>
      </c>
      <c r="E129" s="29">
        <v>0.96</v>
      </c>
      <c r="F129" t="s">
        <v>1441</v>
      </c>
    </row>
    <row r="130" spans="1:6" ht="12.75">
      <c r="A130" t="s">
        <v>1615</v>
      </c>
      <c r="B130" t="s">
        <v>1617</v>
      </c>
      <c r="C130" s="7" t="s">
        <v>516</v>
      </c>
      <c r="E130" s="29">
        <v>0.9</v>
      </c>
      <c r="F130" s="30" t="s">
        <v>1441</v>
      </c>
    </row>
    <row r="131" spans="1:6" ht="12.75">
      <c r="A131" t="s">
        <v>843</v>
      </c>
      <c r="B131" s="11" t="s">
        <v>1525</v>
      </c>
      <c r="C131" s="1" t="s">
        <v>374</v>
      </c>
      <c r="D131" s="11" t="s">
        <v>373</v>
      </c>
      <c r="E131" s="29">
        <v>0.9</v>
      </c>
      <c r="F131" t="s">
        <v>1441</v>
      </c>
    </row>
    <row r="132" spans="1:6" ht="12.75">
      <c r="A132" s="31" t="s">
        <v>1637</v>
      </c>
      <c r="B132" s="11" t="s">
        <v>1895</v>
      </c>
      <c r="C132" t="s">
        <v>342</v>
      </c>
      <c r="D132" s="11" t="s">
        <v>1639</v>
      </c>
      <c r="E132" s="29">
        <v>0.9</v>
      </c>
      <c r="F132" t="s">
        <v>1441</v>
      </c>
    </row>
    <row r="133" spans="1:6" ht="12.75">
      <c r="A133" s="31" t="s">
        <v>1637</v>
      </c>
      <c r="B133" s="31" t="s">
        <v>1621</v>
      </c>
      <c r="C133" s="1" t="s">
        <v>318</v>
      </c>
      <c r="D133" s="11" t="s">
        <v>1558</v>
      </c>
      <c r="E133" s="29">
        <v>0.9</v>
      </c>
      <c r="F133" t="s">
        <v>1441</v>
      </c>
    </row>
    <row r="134" spans="1:6" ht="12.75">
      <c r="A134" s="31" t="s">
        <v>1637</v>
      </c>
      <c r="B134" s="31" t="s">
        <v>1621</v>
      </c>
      <c r="C134" s="1" t="s">
        <v>320</v>
      </c>
      <c r="D134" s="11" t="s">
        <v>1561</v>
      </c>
      <c r="E134" s="29">
        <v>0.9</v>
      </c>
      <c r="F134" t="s">
        <v>1441</v>
      </c>
    </row>
    <row r="135" spans="1:6" ht="12.75">
      <c r="A135" s="31" t="s">
        <v>1637</v>
      </c>
      <c r="B135" s="31" t="s">
        <v>1621</v>
      </c>
      <c r="C135" s="1" t="s">
        <v>322</v>
      </c>
      <c r="D135" s="11" t="s">
        <v>1564</v>
      </c>
      <c r="E135" s="29">
        <v>0.9</v>
      </c>
      <c r="F135" t="s">
        <v>1441</v>
      </c>
    </row>
    <row r="136" spans="1:6" ht="12.75">
      <c r="A136" s="31" t="s">
        <v>1637</v>
      </c>
      <c r="B136" s="31" t="s">
        <v>1621</v>
      </c>
      <c r="C136" s="1" t="s">
        <v>324</v>
      </c>
      <c r="D136" s="11" t="s">
        <v>1567</v>
      </c>
      <c r="E136" s="29">
        <v>0.9</v>
      </c>
      <c r="F136" t="s">
        <v>1441</v>
      </c>
    </row>
    <row r="137" spans="1:6" ht="12.75">
      <c r="A137" s="31" t="s">
        <v>1637</v>
      </c>
      <c r="B137" s="31" t="s">
        <v>1621</v>
      </c>
      <c r="C137" s="1" t="s">
        <v>326</v>
      </c>
      <c r="D137" s="11" t="s">
        <v>1898</v>
      </c>
      <c r="E137" s="29">
        <v>0.9</v>
      </c>
      <c r="F137" t="s">
        <v>1441</v>
      </c>
    </row>
    <row r="138" spans="1:6" ht="12.75">
      <c r="A138" s="31" t="s">
        <v>1637</v>
      </c>
      <c r="B138" s="31" t="s">
        <v>1621</v>
      </c>
      <c r="C138" s="1" t="s">
        <v>328</v>
      </c>
      <c r="D138" s="11" t="s">
        <v>1899</v>
      </c>
      <c r="E138" s="29">
        <v>0.9</v>
      </c>
      <c r="F138" t="s">
        <v>1441</v>
      </c>
    </row>
    <row r="139" spans="1:6" ht="12.75">
      <c r="A139" s="31" t="s">
        <v>1637</v>
      </c>
      <c r="B139" s="31" t="s">
        <v>1628</v>
      </c>
      <c r="C139" s="1" t="s">
        <v>330</v>
      </c>
      <c r="D139" s="11" t="s">
        <v>1900</v>
      </c>
      <c r="E139" s="29">
        <v>0.9</v>
      </c>
      <c r="F139" t="s">
        <v>1441</v>
      </c>
    </row>
    <row r="140" spans="1:6" ht="12.75">
      <c r="A140" s="31" t="s">
        <v>1637</v>
      </c>
      <c r="B140" s="31" t="s">
        <v>1628</v>
      </c>
      <c r="C140" s="1" t="s">
        <v>332</v>
      </c>
      <c r="D140" s="11" t="s">
        <v>1644</v>
      </c>
      <c r="E140" s="29">
        <v>0.9</v>
      </c>
      <c r="F140" t="s">
        <v>1441</v>
      </c>
    </row>
    <row r="141" spans="1:6" ht="12.75">
      <c r="A141" s="31" t="s">
        <v>1637</v>
      </c>
      <c r="B141" s="31" t="s">
        <v>1628</v>
      </c>
      <c r="C141" s="1" t="s">
        <v>334</v>
      </c>
      <c r="D141" s="11" t="s">
        <v>1645</v>
      </c>
      <c r="E141" s="29">
        <v>0.9</v>
      </c>
      <c r="F141" t="s">
        <v>1441</v>
      </c>
    </row>
    <row r="142" spans="1:6" ht="12.75">
      <c r="A142" s="31" t="s">
        <v>1637</v>
      </c>
      <c r="B142" s="31" t="s">
        <v>1628</v>
      </c>
      <c r="C142" s="1" t="s">
        <v>336</v>
      </c>
      <c r="D142" s="11" t="s">
        <v>1901</v>
      </c>
      <c r="E142" s="29">
        <v>0.9</v>
      </c>
      <c r="F142" t="s">
        <v>1441</v>
      </c>
    </row>
    <row r="143" spans="1:6" ht="12.75">
      <c r="A143" s="31" t="s">
        <v>1637</v>
      </c>
      <c r="B143" s="31" t="s">
        <v>1628</v>
      </c>
      <c r="C143" s="1" t="s">
        <v>338</v>
      </c>
      <c r="D143" s="11" t="s">
        <v>1902</v>
      </c>
      <c r="E143" s="29">
        <v>0.9</v>
      </c>
      <c r="F143" t="s">
        <v>1441</v>
      </c>
    </row>
    <row r="144" spans="1:6" ht="12.75">
      <c r="A144" s="31" t="s">
        <v>1637</v>
      </c>
      <c r="B144" s="31" t="s">
        <v>1628</v>
      </c>
      <c r="C144" s="1" t="s">
        <v>340</v>
      </c>
      <c r="D144" s="11" t="s">
        <v>1903</v>
      </c>
      <c r="E144" s="29">
        <v>0.9</v>
      </c>
      <c r="F144" t="s">
        <v>1441</v>
      </c>
    </row>
    <row r="145" spans="1:6" ht="12.75">
      <c r="A145" s="31" t="s">
        <v>1637</v>
      </c>
      <c r="B145" s="31" t="s">
        <v>1642</v>
      </c>
      <c r="C145" s="7" t="s">
        <v>1543</v>
      </c>
      <c r="D145" s="1"/>
      <c r="E145"/>
      <c r="F145" t="s">
        <v>1441</v>
      </c>
    </row>
    <row r="146" spans="1:6" ht="12.75">
      <c r="A146" t="s">
        <v>1904</v>
      </c>
      <c r="B146" s="12" t="s">
        <v>1473</v>
      </c>
      <c r="C146" t="s">
        <v>360</v>
      </c>
      <c r="D146" s="12" t="s">
        <v>1905</v>
      </c>
      <c r="E146" s="29">
        <v>0.96</v>
      </c>
      <c r="F146" t="s">
        <v>1441</v>
      </c>
    </row>
    <row r="147" spans="1:6" ht="12.75">
      <c r="A147" t="s">
        <v>1904</v>
      </c>
      <c r="B147" s="12" t="s">
        <v>1473</v>
      </c>
      <c r="C147" t="s">
        <v>362</v>
      </c>
      <c r="D147" s="12" t="s">
        <v>1906</v>
      </c>
      <c r="E147" s="29">
        <v>0.96</v>
      </c>
      <c r="F147" t="s">
        <v>1441</v>
      </c>
    </row>
    <row r="148" spans="1:12" ht="12.75">
      <c r="A148" s="31" t="s">
        <v>1646</v>
      </c>
      <c r="B148" s="11" t="s">
        <v>2145</v>
      </c>
      <c r="C148" t="s">
        <v>116</v>
      </c>
      <c r="D148" s="12"/>
      <c r="E148" s="29">
        <v>0.96</v>
      </c>
      <c r="F148" t="s">
        <v>1441</v>
      </c>
      <c r="H148" s="1"/>
      <c r="I148" s="7"/>
      <c r="J148" s="1"/>
      <c r="K148" s="54"/>
      <c r="L148" s="1"/>
    </row>
    <row r="149" spans="1:12" ht="12.75">
      <c r="A149" s="31" t="s">
        <v>1646</v>
      </c>
      <c r="B149" s="11" t="s">
        <v>2145</v>
      </c>
      <c r="C149" t="s">
        <v>119</v>
      </c>
      <c r="E149" s="29">
        <v>0.96</v>
      </c>
      <c r="F149" t="s">
        <v>1441</v>
      </c>
      <c r="H149" s="11"/>
      <c r="I149" s="7"/>
      <c r="J149" s="11"/>
      <c r="K149" s="54"/>
      <c r="L149" s="1"/>
    </row>
    <row r="150" spans="1:12" ht="12.75">
      <c r="A150" s="31" t="s">
        <v>1646</v>
      </c>
      <c r="B150" s="11" t="s">
        <v>2145</v>
      </c>
      <c r="C150" t="s">
        <v>122</v>
      </c>
      <c r="E150" s="29">
        <v>0.96</v>
      </c>
      <c r="F150" t="s">
        <v>1441</v>
      </c>
      <c r="G150" s="1"/>
      <c r="H150" s="11"/>
      <c r="I150" s="7"/>
      <c r="J150" s="11"/>
      <c r="K150" s="54"/>
      <c r="L150" s="1"/>
    </row>
    <row r="151" spans="1:12" ht="12.75">
      <c r="A151" s="1" t="s">
        <v>1650</v>
      </c>
      <c r="B151" s="11" t="s">
        <v>1908</v>
      </c>
      <c r="C151" t="s">
        <v>99</v>
      </c>
      <c r="D151" s="12" t="s">
        <v>1909</v>
      </c>
      <c r="E151" s="29">
        <v>0.96</v>
      </c>
      <c r="F151" t="s">
        <v>1441</v>
      </c>
      <c r="G151" s="1"/>
      <c r="H151" s="11"/>
      <c r="I151" s="7"/>
      <c r="J151" s="11"/>
      <c r="K151" s="54"/>
      <c r="L151" s="1"/>
    </row>
    <row r="152" spans="1:12" ht="12.75">
      <c r="A152" t="s">
        <v>1650</v>
      </c>
      <c r="B152" s="12" t="s">
        <v>517</v>
      </c>
      <c r="C152" s="7" t="s">
        <v>518</v>
      </c>
      <c r="D152" s="12"/>
      <c r="E152" s="29">
        <v>0.9</v>
      </c>
      <c r="F152" t="s">
        <v>1441</v>
      </c>
      <c r="G152" s="1"/>
      <c r="H152" s="11"/>
      <c r="I152" s="7"/>
      <c r="J152" s="11"/>
      <c r="K152" s="54"/>
      <c r="L152" s="1"/>
    </row>
    <row r="153" spans="1:12" ht="12.75">
      <c r="A153" t="s">
        <v>1650</v>
      </c>
      <c r="B153" s="12" t="s">
        <v>519</v>
      </c>
      <c r="C153" s="7" t="s">
        <v>520</v>
      </c>
      <c r="D153" s="12"/>
      <c r="E153" s="29">
        <v>0.9</v>
      </c>
      <c r="F153" t="s">
        <v>1441</v>
      </c>
      <c r="G153" s="1"/>
      <c r="H153" s="11"/>
      <c r="I153" s="7"/>
      <c r="J153" s="11"/>
      <c r="K153" s="54"/>
      <c r="L153" s="1"/>
    </row>
    <row r="154" spans="1:12" ht="12.75">
      <c r="A154" t="s">
        <v>1650</v>
      </c>
      <c r="B154" s="12" t="s">
        <v>519</v>
      </c>
      <c r="C154" s="7" t="s">
        <v>521</v>
      </c>
      <c r="D154" s="12"/>
      <c r="E154" s="29">
        <v>0.9</v>
      </c>
      <c r="F154" t="s">
        <v>1441</v>
      </c>
      <c r="G154" s="1"/>
      <c r="H154" s="1"/>
      <c r="I154" s="7"/>
      <c r="J154" s="1"/>
      <c r="K154" s="54"/>
      <c r="L154" s="1"/>
    </row>
    <row r="155" spans="1:7" ht="12.75">
      <c r="A155" t="s">
        <v>1650</v>
      </c>
      <c r="B155" s="12" t="s">
        <v>522</v>
      </c>
      <c r="C155" s="7" t="s">
        <v>523</v>
      </c>
      <c r="D155" s="12"/>
      <c r="E155" s="29">
        <v>0.9</v>
      </c>
      <c r="F155" t="s">
        <v>1441</v>
      </c>
      <c r="G155" s="1"/>
    </row>
    <row r="156" spans="1:7" ht="12.75">
      <c r="A156" s="3" t="s">
        <v>716</v>
      </c>
      <c r="B156" s="3" t="s">
        <v>1655</v>
      </c>
      <c r="C156" t="s">
        <v>182</v>
      </c>
      <c r="D156" s="12" t="s">
        <v>1701</v>
      </c>
      <c r="E156" s="29">
        <v>0.9</v>
      </c>
      <c r="F156" t="s">
        <v>1441</v>
      </c>
      <c r="G156" s="1"/>
    </row>
    <row r="157" spans="1:6" ht="12.75">
      <c r="A157" s="3" t="s">
        <v>716</v>
      </c>
      <c r="B157" s="3" t="s">
        <v>1910</v>
      </c>
      <c r="C157" t="s">
        <v>184</v>
      </c>
      <c r="D157" s="12" t="s">
        <v>1704</v>
      </c>
      <c r="E157" s="29">
        <v>0.9</v>
      </c>
      <c r="F157" t="s">
        <v>1441</v>
      </c>
    </row>
    <row r="158" spans="1:6" ht="12.75">
      <c r="A158" s="3" t="s">
        <v>716</v>
      </c>
      <c r="B158" s="3" t="s">
        <v>1910</v>
      </c>
      <c r="C158" t="s">
        <v>186</v>
      </c>
      <c r="D158" s="12" t="s">
        <v>1705</v>
      </c>
      <c r="E158" s="29">
        <v>0.9</v>
      </c>
      <c r="F158" t="s">
        <v>1441</v>
      </c>
    </row>
    <row r="159" spans="1:6" ht="12.75">
      <c r="A159" s="3" t="s">
        <v>716</v>
      </c>
      <c r="B159" s="3" t="s">
        <v>1910</v>
      </c>
      <c r="C159" t="s">
        <v>188</v>
      </c>
      <c r="D159" s="12" t="s">
        <v>1707</v>
      </c>
      <c r="E159" s="29">
        <v>0.9</v>
      </c>
      <c r="F159" t="s">
        <v>1441</v>
      </c>
    </row>
    <row r="160" spans="1:6" ht="12.75">
      <c r="A160" s="3" t="s">
        <v>716</v>
      </c>
      <c r="B160" s="3" t="s">
        <v>1910</v>
      </c>
      <c r="C160" t="s">
        <v>190</v>
      </c>
      <c r="D160" s="12" t="s">
        <v>1708</v>
      </c>
      <c r="E160" s="29">
        <v>0.9</v>
      </c>
      <c r="F160" t="s">
        <v>1441</v>
      </c>
    </row>
    <row r="161" spans="1:6" ht="12.75">
      <c r="A161" s="3" t="s">
        <v>716</v>
      </c>
      <c r="B161" s="3" t="s">
        <v>1910</v>
      </c>
      <c r="C161" t="s">
        <v>192</v>
      </c>
      <c r="D161" s="12" t="s">
        <v>1712</v>
      </c>
      <c r="E161" s="29">
        <v>0.9</v>
      </c>
      <c r="F161" t="s">
        <v>1441</v>
      </c>
    </row>
    <row r="162" spans="1:6" ht="12.75">
      <c r="A162" s="3" t="s">
        <v>716</v>
      </c>
      <c r="B162" s="3" t="s">
        <v>1911</v>
      </c>
      <c r="C162" t="s">
        <v>194</v>
      </c>
      <c r="D162" s="12" t="s">
        <v>1720</v>
      </c>
      <c r="E162" s="29">
        <v>0.9</v>
      </c>
      <c r="F162" t="s">
        <v>1441</v>
      </c>
    </row>
    <row r="163" spans="1:12" ht="12.75">
      <c r="A163" s="3" t="s">
        <v>716</v>
      </c>
      <c r="B163" s="3" t="s">
        <v>1911</v>
      </c>
      <c r="C163" t="s">
        <v>196</v>
      </c>
      <c r="D163" s="12" t="s">
        <v>1721</v>
      </c>
      <c r="E163" s="29">
        <v>0.9</v>
      </c>
      <c r="F163" t="s">
        <v>1441</v>
      </c>
      <c r="L163" s="19"/>
    </row>
    <row r="164" spans="1:6" ht="12.75">
      <c r="A164" s="3" t="s">
        <v>716</v>
      </c>
      <c r="B164" s="3" t="s">
        <v>1911</v>
      </c>
      <c r="C164" t="s">
        <v>198</v>
      </c>
      <c r="D164" s="12" t="s">
        <v>1723</v>
      </c>
      <c r="E164" s="29">
        <v>0.9</v>
      </c>
      <c r="F164" t="s">
        <v>1441</v>
      </c>
    </row>
    <row r="165" spans="1:6" ht="12.75">
      <c r="A165" s="3" t="s">
        <v>716</v>
      </c>
      <c r="B165" s="3" t="s">
        <v>1911</v>
      </c>
      <c r="C165" t="s">
        <v>200</v>
      </c>
      <c r="D165" s="12" t="s">
        <v>1724</v>
      </c>
      <c r="E165" s="29">
        <v>0.9</v>
      </c>
      <c r="F165" t="s">
        <v>1441</v>
      </c>
    </row>
    <row r="166" spans="1:6" ht="12.75">
      <c r="A166" s="3" t="s">
        <v>716</v>
      </c>
      <c r="B166" s="3" t="s">
        <v>1911</v>
      </c>
      <c r="C166" t="s">
        <v>202</v>
      </c>
      <c r="D166" s="12" t="s">
        <v>1731</v>
      </c>
      <c r="E166" s="29">
        <v>0.9</v>
      </c>
      <c r="F166" t="s">
        <v>1441</v>
      </c>
    </row>
    <row r="167" spans="1:6" ht="12.75">
      <c r="A167" s="3" t="s">
        <v>716</v>
      </c>
      <c r="B167" s="3" t="s">
        <v>1911</v>
      </c>
      <c r="C167" t="s">
        <v>204</v>
      </c>
      <c r="D167" s="12" t="s">
        <v>1732</v>
      </c>
      <c r="E167" s="29">
        <v>0.9</v>
      </c>
      <c r="F167" t="s">
        <v>1441</v>
      </c>
    </row>
    <row r="168" spans="1:6" ht="12.75">
      <c r="A168" t="s">
        <v>736</v>
      </c>
      <c r="B168" s="12" t="s">
        <v>1669</v>
      </c>
      <c r="C168" t="s">
        <v>206</v>
      </c>
      <c r="D168" s="12" t="s">
        <v>1956</v>
      </c>
      <c r="E168" s="29">
        <v>0.9</v>
      </c>
      <c r="F168" t="s">
        <v>1441</v>
      </c>
    </row>
    <row r="169" spans="1:6" ht="12.75">
      <c r="A169" t="s">
        <v>1671</v>
      </c>
      <c r="B169" s="12" t="s">
        <v>1473</v>
      </c>
      <c r="C169" t="s">
        <v>364</v>
      </c>
      <c r="D169" s="12" t="s">
        <v>1913</v>
      </c>
      <c r="E169" s="29">
        <v>0.96</v>
      </c>
      <c r="F169" t="s">
        <v>1441</v>
      </c>
    </row>
    <row r="170" spans="1:6" ht="12.75">
      <c r="A170" t="s">
        <v>1674</v>
      </c>
      <c r="B170" s="12" t="s">
        <v>1675</v>
      </c>
      <c r="C170" s="43"/>
      <c r="D170" s="12"/>
      <c r="F170" t="s">
        <v>1441</v>
      </c>
    </row>
    <row r="171" spans="1:6" ht="12.75">
      <c r="A171" s="1" t="s">
        <v>1676</v>
      </c>
      <c r="B171" s="11" t="s">
        <v>1616</v>
      </c>
      <c r="C171" s="7"/>
      <c r="F171" t="s">
        <v>1441</v>
      </c>
    </row>
    <row r="172" spans="1:6" ht="12.75">
      <c r="A172" s="1" t="s">
        <v>1679</v>
      </c>
      <c r="B172" s="11" t="s">
        <v>1914</v>
      </c>
      <c r="C172" s="7"/>
      <c r="F172" t="s">
        <v>1441</v>
      </c>
    </row>
    <row r="173" spans="1:6" ht="12.75">
      <c r="A173" s="50" t="s">
        <v>688</v>
      </c>
      <c r="B173" s="50" t="s">
        <v>1681</v>
      </c>
      <c r="C173" t="s">
        <v>156</v>
      </c>
      <c r="D173" s="12" t="s">
        <v>1656</v>
      </c>
      <c r="E173" s="39">
        <v>0.5</v>
      </c>
      <c r="F173" t="s">
        <v>1441</v>
      </c>
    </row>
    <row r="174" spans="1:6" ht="12.75">
      <c r="A174" s="50" t="s">
        <v>688</v>
      </c>
      <c r="B174" s="50" t="s">
        <v>1681</v>
      </c>
      <c r="C174" t="s">
        <v>158</v>
      </c>
      <c r="D174" s="12" t="s">
        <v>1657</v>
      </c>
      <c r="E174" s="39">
        <v>0.5</v>
      </c>
      <c r="F174" t="s">
        <v>1441</v>
      </c>
    </row>
    <row r="175" spans="1:6" ht="12.75">
      <c r="A175" s="50" t="s">
        <v>688</v>
      </c>
      <c r="B175" s="50" t="s">
        <v>1681</v>
      </c>
      <c r="C175" t="s">
        <v>160</v>
      </c>
      <c r="D175" s="12" t="s">
        <v>1658</v>
      </c>
      <c r="E175" s="39">
        <v>0.5</v>
      </c>
      <c r="F175" t="s">
        <v>1441</v>
      </c>
    </row>
    <row r="176" spans="1:6" ht="12.75">
      <c r="A176" s="50" t="s">
        <v>688</v>
      </c>
      <c r="B176" s="50" t="s">
        <v>1681</v>
      </c>
      <c r="C176" t="s">
        <v>162</v>
      </c>
      <c r="D176" s="12" t="s">
        <v>1659</v>
      </c>
      <c r="E176" s="39">
        <v>0.5</v>
      </c>
      <c r="F176" t="s">
        <v>1441</v>
      </c>
    </row>
    <row r="177" spans="1:6" ht="12.75">
      <c r="A177" s="50" t="s">
        <v>688</v>
      </c>
      <c r="B177" s="50" t="s">
        <v>1681</v>
      </c>
      <c r="C177" t="s">
        <v>164</v>
      </c>
      <c r="D177" s="12" t="s">
        <v>1660</v>
      </c>
      <c r="E177" s="39">
        <v>0.5</v>
      </c>
      <c r="F177" t="s">
        <v>1441</v>
      </c>
    </row>
    <row r="178" spans="1:6" ht="12.75">
      <c r="A178" s="50" t="s">
        <v>688</v>
      </c>
      <c r="B178" s="50" t="s">
        <v>1681</v>
      </c>
      <c r="C178" t="s">
        <v>166</v>
      </c>
      <c r="D178" s="12" t="s">
        <v>1661</v>
      </c>
      <c r="E178" s="39">
        <v>0.5</v>
      </c>
      <c r="F178" t="s">
        <v>1441</v>
      </c>
    </row>
    <row r="179" spans="1:6" ht="12.75">
      <c r="A179" s="50" t="s">
        <v>688</v>
      </c>
      <c r="B179" s="50" t="s">
        <v>1681</v>
      </c>
      <c r="C179" t="s">
        <v>168</v>
      </c>
      <c r="D179" s="12" t="s">
        <v>1663</v>
      </c>
      <c r="E179" s="39">
        <v>0.5</v>
      </c>
      <c r="F179" t="s">
        <v>1441</v>
      </c>
    </row>
    <row r="180" spans="1:6" ht="12.75">
      <c r="A180" s="50" t="s">
        <v>688</v>
      </c>
      <c r="B180" s="50" t="s">
        <v>1682</v>
      </c>
      <c r="C180" t="s">
        <v>170</v>
      </c>
      <c r="D180" s="12" t="s">
        <v>1664</v>
      </c>
      <c r="E180" s="39">
        <v>0.5</v>
      </c>
      <c r="F180" t="s">
        <v>1441</v>
      </c>
    </row>
    <row r="181" spans="1:6" ht="12.75">
      <c r="A181" s="50" t="s">
        <v>688</v>
      </c>
      <c r="B181" s="50" t="s">
        <v>1682</v>
      </c>
      <c r="C181" t="s">
        <v>172</v>
      </c>
      <c r="D181" s="12" t="s">
        <v>1665</v>
      </c>
      <c r="E181" s="39">
        <v>0.5</v>
      </c>
      <c r="F181" t="s">
        <v>1441</v>
      </c>
    </row>
    <row r="182" spans="1:6" ht="12.75">
      <c r="A182" s="50" t="s">
        <v>688</v>
      </c>
      <c r="B182" s="50" t="s">
        <v>1682</v>
      </c>
      <c r="C182" t="s">
        <v>174</v>
      </c>
      <c r="D182" s="12" t="s">
        <v>1666</v>
      </c>
      <c r="E182" s="39">
        <v>0.5</v>
      </c>
      <c r="F182" t="s">
        <v>1441</v>
      </c>
    </row>
    <row r="183" spans="1:6" ht="12.75">
      <c r="A183" s="50" t="s">
        <v>688</v>
      </c>
      <c r="B183" s="50" t="s">
        <v>1682</v>
      </c>
      <c r="C183" t="s">
        <v>176</v>
      </c>
      <c r="D183" s="12" t="s">
        <v>1667</v>
      </c>
      <c r="E183" s="39">
        <v>0.5</v>
      </c>
      <c r="F183" t="s">
        <v>1441</v>
      </c>
    </row>
    <row r="184" spans="1:6" ht="12.75">
      <c r="A184" s="50" t="s">
        <v>688</v>
      </c>
      <c r="B184" s="50" t="s">
        <v>1682</v>
      </c>
      <c r="C184" t="s">
        <v>178</v>
      </c>
      <c r="D184" s="12" t="s">
        <v>1668</v>
      </c>
      <c r="E184" s="39">
        <v>0.5</v>
      </c>
      <c r="F184" t="s">
        <v>1441</v>
      </c>
    </row>
    <row r="185" spans="1:6" ht="12.75">
      <c r="A185" t="s">
        <v>713</v>
      </c>
      <c r="B185" s="11" t="s">
        <v>2034</v>
      </c>
      <c r="C185" t="s">
        <v>180</v>
      </c>
      <c r="D185" t="s">
        <v>179</v>
      </c>
      <c r="E185" s="29">
        <v>0.9</v>
      </c>
      <c r="F185" t="s">
        <v>1441</v>
      </c>
    </row>
    <row r="186" spans="1:6" ht="12.75">
      <c r="A186" t="s">
        <v>713</v>
      </c>
      <c r="B186" s="50" t="s">
        <v>1916</v>
      </c>
      <c r="C186" s="7" t="s">
        <v>1684</v>
      </c>
      <c r="E186" s="29">
        <v>0.9</v>
      </c>
      <c r="F186" t="s">
        <v>1441</v>
      </c>
    </row>
    <row r="187" spans="1:6" ht="12.75">
      <c r="A187" t="s">
        <v>713</v>
      </c>
      <c r="B187" s="12" t="s">
        <v>1617</v>
      </c>
      <c r="C187" s="7" t="s">
        <v>1678</v>
      </c>
      <c r="E187" s="29">
        <v>0.8</v>
      </c>
      <c r="F187" t="s">
        <v>1441</v>
      </c>
    </row>
    <row r="188" spans="1:6" ht="12.75">
      <c r="A188" t="s">
        <v>713</v>
      </c>
      <c r="B188" s="12" t="s">
        <v>1917</v>
      </c>
      <c r="C188" t="s">
        <v>262</v>
      </c>
      <c r="D188" s="12" t="s">
        <v>1687</v>
      </c>
      <c r="E188" s="29">
        <v>0.9</v>
      </c>
      <c r="F188" t="s">
        <v>1441</v>
      </c>
    </row>
    <row r="189" spans="1:6" ht="12.75">
      <c r="A189" t="s">
        <v>786</v>
      </c>
      <c r="B189" s="12" t="s">
        <v>1525</v>
      </c>
      <c r="C189" t="s">
        <v>264</v>
      </c>
      <c r="D189" s="12" t="s">
        <v>1692</v>
      </c>
      <c r="E189" s="29">
        <v>0.8</v>
      </c>
      <c r="F189" t="s">
        <v>1441</v>
      </c>
    </row>
    <row r="190" spans="1:6" ht="12.75">
      <c r="A190" t="s">
        <v>786</v>
      </c>
      <c r="B190" s="12" t="s">
        <v>1918</v>
      </c>
      <c r="C190" t="s">
        <v>260</v>
      </c>
      <c r="D190" s="12" t="s">
        <v>1690</v>
      </c>
      <c r="E190" s="29">
        <v>0.9</v>
      </c>
      <c r="F190" t="s">
        <v>1441</v>
      </c>
    </row>
    <row r="191" spans="1:6" ht="12.75">
      <c r="A191" t="s">
        <v>1694</v>
      </c>
      <c r="B191" t="s">
        <v>1919</v>
      </c>
      <c r="C191" s="30" t="s">
        <v>1451</v>
      </c>
      <c r="F191" t="s">
        <v>1441</v>
      </c>
    </row>
    <row r="192" spans="1:6" ht="12.75">
      <c r="A192" t="s">
        <v>1696</v>
      </c>
      <c r="B192" s="12" t="s">
        <v>1473</v>
      </c>
      <c r="C192" t="s">
        <v>366</v>
      </c>
      <c r="D192" s="12" t="s">
        <v>1920</v>
      </c>
      <c r="E192" s="29">
        <v>0.96</v>
      </c>
      <c r="F192" t="s">
        <v>1441</v>
      </c>
    </row>
    <row r="193" spans="1:6" ht="12.75">
      <c r="A193" s="31" t="s">
        <v>1699</v>
      </c>
      <c r="B193" s="11" t="s">
        <v>1921</v>
      </c>
      <c r="C193" s="7" t="s">
        <v>1714</v>
      </c>
      <c r="D193" s="12"/>
      <c r="E193" s="29">
        <v>0.95</v>
      </c>
      <c r="F193" s="30" t="s">
        <v>1441</v>
      </c>
    </row>
    <row r="194" spans="1:6" ht="12.75">
      <c r="A194" t="s">
        <v>1699</v>
      </c>
      <c r="B194" s="12" t="s">
        <v>1700</v>
      </c>
      <c r="C194" t="s">
        <v>102</v>
      </c>
      <c r="D194" s="12" t="s">
        <v>1922</v>
      </c>
      <c r="E194" s="29">
        <v>1</v>
      </c>
      <c r="F194" t="s">
        <v>1441</v>
      </c>
    </row>
    <row r="195" spans="1:6" ht="12.75">
      <c r="A195" t="s">
        <v>1702</v>
      </c>
      <c r="B195" s="12" t="s">
        <v>1706</v>
      </c>
      <c r="C195" t="s">
        <v>104</v>
      </c>
      <c r="D195" s="12" t="s">
        <v>1923</v>
      </c>
      <c r="E195" s="29">
        <v>1</v>
      </c>
      <c r="F195" t="s">
        <v>1441</v>
      </c>
    </row>
    <row r="196" spans="1:6" ht="12.75">
      <c r="A196" t="s">
        <v>1702</v>
      </c>
      <c r="B196" s="12" t="s">
        <v>1924</v>
      </c>
      <c r="C196" t="s">
        <v>107</v>
      </c>
      <c r="D196" s="12" t="s">
        <v>1925</v>
      </c>
      <c r="E196" s="29">
        <v>0.8</v>
      </c>
      <c r="F196" t="s">
        <v>1441</v>
      </c>
    </row>
    <row r="197" spans="1:6" ht="12.75">
      <c r="A197" t="s">
        <v>1702</v>
      </c>
      <c r="B197" s="12" t="s">
        <v>1506</v>
      </c>
      <c r="C197" t="s">
        <v>258</v>
      </c>
      <c r="D197" s="12" t="s">
        <v>1926</v>
      </c>
      <c r="E197" s="29">
        <v>0.8</v>
      </c>
      <c r="F197" t="s">
        <v>1441</v>
      </c>
    </row>
    <row r="198" spans="1:6" ht="12.75">
      <c r="A198" t="s">
        <v>627</v>
      </c>
      <c r="B198" s="12" t="s">
        <v>2146</v>
      </c>
      <c r="C198" t="s">
        <v>71</v>
      </c>
      <c r="D198" t="s">
        <v>2147</v>
      </c>
      <c r="E198" s="29">
        <v>0.5</v>
      </c>
      <c r="F198" t="s">
        <v>1441</v>
      </c>
    </row>
    <row r="199" spans="1:29" ht="12.75">
      <c r="A199" t="s">
        <v>627</v>
      </c>
      <c r="B199" s="12" t="s">
        <v>2148</v>
      </c>
      <c r="C199" t="s">
        <v>74</v>
      </c>
      <c r="D199" t="s">
        <v>2149</v>
      </c>
      <c r="E199" s="29">
        <v>0.5</v>
      </c>
      <c r="F199" t="s">
        <v>1441</v>
      </c>
      <c r="AC199" s="61"/>
    </row>
    <row r="200" spans="1:29" ht="12.75">
      <c r="A200" t="s">
        <v>627</v>
      </c>
      <c r="B200" s="12" t="s">
        <v>2148</v>
      </c>
      <c r="C200" t="s">
        <v>77</v>
      </c>
      <c r="D200" t="s">
        <v>2150</v>
      </c>
      <c r="E200" s="29">
        <v>0.5</v>
      </c>
      <c r="F200" t="s">
        <v>1441</v>
      </c>
      <c r="AC200" s="61"/>
    </row>
    <row r="201" spans="1:29" ht="12.75">
      <c r="A201" t="s">
        <v>627</v>
      </c>
      <c r="B201" s="12" t="s">
        <v>2148</v>
      </c>
      <c r="C201" t="s">
        <v>80</v>
      </c>
      <c r="D201" t="s">
        <v>2151</v>
      </c>
      <c r="E201" s="29">
        <v>0.5</v>
      </c>
      <c r="F201" t="s">
        <v>1441</v>
      </c>
      <c r="AC201" s="61"/>
    </row>
    <row r="202" spans="1:29" ht="12.75">
      <c r="A202" t="s">
        <v>627</v>
      </c>
      <c r="B202" s="12" t="s">
        <v>2148</v>
      </c>
      <c r="C202" t="s">
        <v>83</v>
      </c>
      <c r="D202" t="s">
        <v>2152</v>
      </c>
      <c r="E202" s="29">
        <v>0.5</v>
      </c>
      <c r="F202" t="s">
        <v>1441</v>
      </c>
      <c r="AC202" s="61"/>
    </row>
    <row r="203" spans="1:29" ht="12.75">
      <c r="A203" t="s">
        <v>627</v>
      </c>
      <c r="B203" s="12" t="s">
        <v>2148</v>
      </c>
      <c r="C203" t="s">
        <v>85</v>
      </c>
      <c r="D203" t="s">
        <v>2153</v>
      </c>
      <c r="E203" s="29">
        <v>0.5</v>
      </c>
      <c r="F203" t="s">
        <v>1441</v>
      </c>
      <c r="AC203" s="61"/>
    </row>
    <row r="204" spans="1:29" ht="12.75">
      <c r="A204" t="s">
        <v>627</v>
      </c>
      <c r="B204" s="12" t="s">
        <v>2148</v>
      </c>
      <c r="C204" t="s">
        <v>88</v>
      </c>
      <c r="D204" t="s">
        <v>2154</v>
      </c>
      <c r="E204" s="29">
        <v>0.5</v>
      </c>
      <c r="F204" t="s">
        <v>1441</v>
      </c>
      <c r="AC204" s="61"/>
    </row>
    <row r="205" spans="1:29" ht="12.75">
      <c r="A205" t="s">
        <v>627</v>
      </c>
      <c r="B205" s="12" t="s">
        <v>2148</v>
      </c>
      <c r="C205" t="s">
        <v>91</v>
      </c>
      <c r="D205" t="s">
        <v>2155</v>
      </c>
      <c r="E205" s="29">
        <v>0.5</v>
      </c>
      <c r="F205" t="s">
        <v>1441</v>
      </c>
      <c r="AC205" s="61"/>
    </row>
    <row r="206" spans="1:29" ht="12.75">
      <c r="A206" t="s">
        <v>627</v>
      </c>
      <c r="B206" s="12" t="s">
        <v>2148</v>
      </c>
      <c r="C206" t="s">
        <v>93</v>
      </c>
      <c r="D206" t="s">
        <v>2156</v>
      </c>
      <c r="E206" s="29">
        <v>0.5</v>
      </c>
      <c r="F206" t="s">
        <v>1441</v>
      </c>
      <c r="AC206" s="61"/>
    </row>
    <row r="207" spans="1:29" ht="12.75">
      <c r="A207" t="s">
        <v>627</v>
      </c>
      <c r="B207" s="12" t="s">
        <v>2157</v>
      </c>
      <c r="C207" t="s">
        <v>126</v>
      </c>
      <c r="D207" t="s">
        <v>2158</v>
      </c>
      <c r="E207" s="29">
        <v>0.9</v>
      </c>
      <c r="F207" t="s">
        <v>1441</v>
      </c>
      <c r="AC207" s="61"/>
    </row>
    <row r="208" spans="1:6" ht="12.75">
      <c r="A208" t="s">
        <v>627</v>
      </c>
      <c r="B208" s="12" t="s">
        <v>2157</v>
      </c>
      <c r="C208" t="s">
        <v>128</v>
      </c>
      <c r="D208" t="s">
        <v>2159</v>
      </c>
      <c r="E208" s="29">
        <v>0.9</v>
      </c>
      <c r="F208" t="s">
        <v>1441</v>
      </c>
    </row>
    <row r="209" spans="1:6" ht="12.75">
      <c r="A209" t="s">
        <v>627</v>
      </c>
      <c r="B209" s="12" t="s">
        <v>2157</v>
      </c>
      <c r="C209" t="s">
        <v>130</v>
      </c>
      <c r="D209" t="s">
        <v>2160</v>
      </c>
      <c r="E209" s="29">
        <v>0.9</v>
      </c>
      <c r="F209" t="s">
        <v>1441</v>
      </c>
    </row>
    <row r="210" spans="1:6" ht="12.75">
      <c r="A210" t="s">
        <v>627</v>
      </c>
      <c r="B210" s="12" t="s">
        <v>2157</v>
      </c>
      <c r="C210" t="s">
        <v>132</v>
      </c>
      <c r="D210" t="s">
        <v>2161</v>
      </c>
      <c r="E210" s="29">
        <v>0.9</v>
      </c>
      <c r="F210" t="s">
        <v>1441</v>
      </c>
    </row>
    <row r="211" spans="1:6" ht="12.75">
      <c r="A211" t="s">
        <v>627</v>
      </c>
      <c r="B211" s="12" t="s">
        <v>2157</v>
      </c>
      <c r="C211" t="s">
        <v>134</v>
      </c>
      <c r="D211" t="s">
        <v>2162</v>
      </c>
      <c r="E211" s="29">
        <v>0.9</v>
      </c>
      <c r="F211" t="s">
        <v>1441</v>
      </c>
    </row>
    <row r="212" spans="1:6" ht="12.75">
      <c r="A212" t="s">
        <v>627</v>
      </c>
      <c r="B212" s="12" t="s">
        <v>2157</v>
      </c>
      <c r="C212" t="s">
        <v>136</v>
      </c>
      <c r="D212" t="s">
        <v>2163</v>
      </c>
      <c r="E212" s="29">
        <v>0.9</v>
      </c>
      <c r="F212" t="s">
        <v>1441</v>
      </c>
    </row>
    <row r="213" spans="1:6" ht="12.75">
      <c r="A213" t="s">
        <v>627</v>
      </c>
      <c r="B213" s="12" t="s">
        <v>1719</v>
      </c>
      <c r="C213" t="s">
        <v>109</v>
      </c>
      <c r="D213" s="12" t="s">
        <v>1945</v>
      </c>
      <c r="E213" s="29">
        <v>0.96</v>
      </c>
      <c r="F213" t="s">
        <v>1441</v>
      </c>
    </row>
    <row r="214" spans="1:6" ht="12.75">
      <c r="A214" t="s">
        <v>627</v>
      </c>
      <c r="B214" s="12" t="s">
        <v>1719</v>
      </c>
      <c r="C214" t="s">
        <v>113</v>
      </c>
      <c r="D214" s="12" t="s">
        <v>1946</v>
      </c>
      <c r="E214" s="29">
        <v>0.96</v>
      </c>
      <c r="F214" t="s">
        <v>1441</v>
      </c>
    </row>
    <row r="215" spans="1:6" ht="12.75">
      <c r="A215" t="s">
        <v>627</v>
      </c>
      <c r="B215" s="12" t="s">
        <v>1729</v>
      </c>
      <c r="C215" s="7" t="s">
        <v>512</v>
      </c>
      <c r="D215" s="12"/>
      <c r="E215" s="29">
        <v>0.7</v>
      </c>
      <c r="F215" t="s">
        <v>1441</v>
      </c>
    </row>
    <row r="216" spans="1:6" ht="12.75">
      <c r="A216" t="s">
        <v>627</v>
      </c>
      <c r="B216" s="12" t="s">
        <v>1729</v>
      </c>
      <c r="C216" s="7" t="s">
        <v>513</v>
      </c>
      <c r="D216" s="12"/>
      <c r="E216" s="29">
        <v>0.7</v>
      </c>
      <c r="F216" t="s">
        <v>1441</v>
      </c>
    </row>
    <row r="217" spans="1:6" ht="12.75">
      <c r="A217" t="s">
        <v>627</v>
      </c>
      <c r="B217" s="12" t="s">
        <v>1947</v>
      </c>
      <c r="C217" t="s">
        <v>138</v>
      </c>
      <c r="D217" s="12" t="s">
        <v>1950</v>
      </c>
      <c r="F217" t="s">
        <v>1441</v>
      </c>
    </row>
    <row r="218" spans="1:6" ht="12.75">
      <c r="A218" t="s">
        <v>627</v>
      </c>
      <c r="B218" s="12" t="s">
        <v>1949</v>
      </c>
      <c r="C218"/>
      <c r="D218" s="12"/>
      <c r="E218" s="29">
        <v>0.9</v>
      </c>
      <c r="F218" t="s">
        <v>1441</v>
      </c>
    </row>
    <row r="219" spans="1:6" ht="12.75">
      <c r="A219" t="s">
        <v>761</v>
      </c>
      <c r="B219" s="12" t="s">
        <v>1730</v>
      </c>
      <c r="C219" t="s">
        <v>242</v>
      </c>
      <c r="D219" s="12" t="s">
        <v>1951</v>
      </c>
      <c r="E219" s="29">
        <v>0.96</v>
      </c>
      <c r="F219" t="s">
        <v>1441</v>
      </c>
    </row>
    <row r="220" spans="1:11" ht="12.75">
      <c r="A220" t="s">
        <v>761</v>
      </c>
      <c r="B220" s="12" t="s">
        <v>1730</v>
      </c>
      <c r="C220" t="s">
        <v>244</v>
      </c>
      <c r="D220" s="12" t="s">
        <v>1952</v>
      </c>
      <c r="E220" s="29">
        <v>0.96</v>
      </c>
      <c r="F220" t="s">
        <v>1441</v>
      </c>
      <c r="K220"/>
    </row>
    <row r="221" spans="1:11" ht="12.75">
      <c r="A221" t="s">
        <v>761</v>
      </c>
      <c r="B221" s="12" t="s">
        <v>1733</v>
      </c>
      <c r="C221" t="s">
        <v>246</v>
      </c>
      <c r="D221" s="12" t="s">
        <v>1953</v>
      </c>
      <c r="E221" s="29">
        <v>0.96</v>
      </c>
      <c r="F221" t="s">
        <v>1441</v>
      </c>
      <c r="K221"/>
    </row>
    <row r="222" spans="1:11" ht="12.75">
      <c r="A222" t="s">
        <v>761</v>
      </c>
      <c r="B222" s="12" t="s">
        <v>1954</v>
      </c>
      <c r="C222" t="s">
        <v>232</v>
      </c>
      <c r="D222" s="12" t="s">
        <v>1956</v>
      </c>
      <c r="F222" t="s">
        <v>1441</v>
      </c>
      <c r="K222"/>
    </row>
    <row r="223" spans="1:13" ht="12.75">
      <c r="A223" s="31" t="s">
        <v>1739</v>
      </c>
      <c r="B223" s="41" t="s">
        <v>1740</v>
      </c>
      <c r="C223" t="s">
        <v>208</v>
      </c>
      <c r="D223" s="12" t="s">
        <v>1652</v>
      </c>
      <c r="E223" s="29">
        <v>0.9</v>
      </c>
      <c r="F223" t="s">
        <v>1441</v>
      </c>
      <c r="M223" s="12"/>
    </row>
    <row r="224" spans="1:13" ht="12.75">
      <c r="A224" s="31" t="s">
        <v>1739</v>
      </c>
      <c r="B224" s="41" t="s">
        <v>1740</v>
      </c>
      <c r="C224" t="s">
        <v>210</v>
      </c>
      <c r="D224" s="12" t="s">
        <v>1960</v>
      </c>
      <c r="E224" s="29">
        <v>0.9</v>
      </c>
      <c r="F224" t="s">
        <v>1441</v>
      </c>
      <c r="M224" s="12"/>
    </row>
    <row r="225" spans="1:6" ht="12.75">
      <c r="A225" s="31" t="s">
        <v>1739</v>
      </c>
      <c r="B225" s="41" t="s">
        <v>1740</v>
      </c>
      <c r="C225" t="s">
        <v>212</v>
      </c>
      <c r="D225" s="12" t="s">
        <v>1697</v>
      </c>
      <c r="E225" s="29">
        <v>0.9</v>
      </c>
      <c r="F225" t="s">
        <v>1441</v>
      </c>
    </row>
    <row r="226" spans="1:6" ht="12.75">
      <c r="A226" s="31" t="s">
        <v>1739</v>
      </c>
      <c r="B226" s="41" t="s">
        <v>1740</v>
      </c>
      <c r="C226" t="s">
        <v>214</v>
      </c>
      <c r="D226" s="12" t="s">
        <v>1698</v>
      </c>
      <c r="E226" s="29">
        <v>0.9</v>
      </c>
      <c r="F226" t="s">
        <v>1441</v>
      </c>
    </row>
    <row r="227" spans="1:6" ht="12.75">
      <c r="A227" s="31" t="s">
        <v>1739</v>
      </c>
      <c r="B227" s="41" t="s">
        <v>1740</v>
      </c>
      <c r="C227" t="s">
        <v>216</v>
      </c>
      <c r="D227" s="12" t="s">
        <v>1734</v>
      </c>
      <c r="E227" s="29">
        <v>0.9</v>
      </c>
      <c r="F227" t="s">
        <v>1441</v>
      </c>
    </row>
    <row r="228" spans="1:6" ht="12.75">
      <c r="A228" s="31" t="s">
        <v>1739</v>
      </c>
      <c r="B228" s="41" t="s">
        <v>1740</v>
      </c>
      <c r="C228" t="s">
        <v>218</v>
      </c>
      <c r="D228" s="12" t="s">
        <v>1748</v>
      </c>
      <c r="E228" s="29">
        <v>0.9</v>
      </c>
      <c r="F228" t="s">
        <v>1441</v>
      </c>
    </row>
    <row r="229" spans="1:6" ht="12.75">
      <c r="A229" s="1" t="s">
        <v>1747</v>
      </c>
      <c r="B229" s="11" t="s">
        <v>1473</v>
      </c>
      <c r="C229" t="s">
        <v>248</v>
      </c>
      <c r="D229" s="12" t="s">
        <v>1955</v>
      </c>
      <c r="E229" s="29">
        <v>0.96</v>
      </c>
      <c r="F229" t="s">
        <v>1441</v>
      </c>
    </row>
    <row r="230" spans="1:6" ht="12.75">
      <c r="A230" s="1" t="s">
        <v>761</v>
      </c>
      <c r="B230" s="11" t="s">
        <v>1738</v>
      </c>
      <c r="C230"/>
      <c r="D230" s="12" t="s">
        <v>1912</v>
      </c>
      <c r="E230" s="29">
        <v>0.5</v>
      </c>
      <c r="F230" t="s">
        <v>1441</v>
      </c>
    </row>
    <row r="231" spans="1:6" ht="12.75">
      <c r="A231" s="31" t="s">
        <v>1749</v>
      </c>
      <c r="B231" s="11" t="s">
        <v>1750</v>
      </c>
      <c r="C231" t="s">
        <v>220</v>
      </c>
      <c r="D231" s="12" t="s">
        <v>1758</v>
      </c>
      <c r="E231" s="29">
        <v>0.9</v>
      </c>
      <c r="F231" t="s">
        <v>1441</v>
      </c>
    </row>
    <row r="232" spans="1:6" ht="12.75">
      <c r="A232" s="31" t="s">
        <v>1749</v>
      </c>
      <c r="B232" s="11" t="s">
        <v>1750</v>
      </c>
      <c r="C232" t="s">
        <v>222</v>
      </c>
      <c r="D232" s="12" t="s">
        <v>1764</v>
      </c>
      <c r="E232" s="29">
        <v>0.9</v>
      </c>
      <c r="F232" t="s">
        <v>1441</v>
      </c>
    </row>
    <row r="233" spans="1:6" ht="12.75">
      <c r="A233" s="31" t="s">
        <v>1749</v>
      </c>
      <c r="B233" s="11" t="s">
        <v>1750</v>
      </c>
      <c r="C233" t="s">
        <v>224</v>
      </c>
      <c r="D233" s="12" t="s">
        <v>1771</v>
      </c>
      <c r="E233" s="29">
        <v>0.9</v>
      </c>
      <c r="F233" t="s">
        <v>1441</v>
      </c>
    </row>
    <row r="234" spans="1:6" ht="12.75">
      <c r="A234" s="31" t="s">
        <v>1749</v>
      </c>
      <c r="B234" s="11" t="s">
        <v>1750</v>
      </c>
      <c r="C234" t="s">
        <v>226</v>
      </c>
      <c r="D234" s="12" t="s">
        <v>1775</v>
      </c>
      <c r="E234" s="29">
        <v>0.9</v>
      </c>
      <c r="F234" t="s">
        <v>1441</v>
      </c>
    </row>
    <row r="235" spans="1:6" ht="12.75">
      <c r="A235" s="31" t="s">
        <v>1749</v>
      </c>
      <c r="B235" s="11" t="s">
        <v>1750</v>
      </c>
      <c r="C235" t="s">
        <v>228</v>
      </c>
      <c r="D235" s="12" t="s">
        <v>1777</v>
      </c>
      <c r="E235" s="29">
        <v>0.9</v>
      </c>
      <c r="F235" t="s">
        <v>1441</v>
      </c>
    </row>
    <row r="236" spans="1:6" ht="12.75">
      <c r="A236" s="31" t="s">
        <v>1749</v>
      </c>
      <c r="B236" s="11" t="s">
        <v>1750</v>
      </c>
      <c r="C236" t="s">
        <v>230</v>
      </c>
      <c r="D236" s="12" t="s">
        <v>1779</v>
      </c>
      <c r="E236" s="29">
        <v>0.9</v>
      </c>
      <c r="F236" t="s">
        <v>1441</v>
      </c>
    </row>
    <row r="237" spans="1:6" ht="12.75">
      <c r="A237" t="s">
        <v>1757</v>
      </c>
      <c r="B237" s="12" t="s">
        <v>1473</v>
      </c>
      <c r="C237" t="s">
        <v>250</v>
      </c>
      <c r="D237" s="12" t="s">
        <v>1957</v>
      </c>
      <c r="E237" s="29">
        <v>0.96</v>
      </c>
      <c r="F237" t="s">
        <v>1441</v>
      </c>
    </row>
    <row r="238" spans="1:6" ht="12.75">
      <c r="A238" s="1" t="s">
        <v>1759</v>
      </c>
      <c r="B238" s="11" t="s">
        <v>1958</v>
      </c>
      <c r="C238" s="1" t="s">
        <v>154</v>
      </c>
      <c r="D238" s="11" t="s">
        <v>153</v>
      </c>
      <c r="E238" s="29">
        <v>0.9</v>
      </c>
      <c r="F238" t="s">
        <v>1441</v>
      </c>
    </row>
    <row r="239" spans="1:6" ht="12.75">
      <c r="A239" s="31" t="s">
        <v>1761</v>
      </c>
      <c r="B239" s="11" t="s">
        <v>1762</v>
      </c>
      <c r="C239" s="7" t="s">
        <v>1543</v>
      </c>
      <c r="D239" s="1"/>
      <c r="F239" t="s">
        <v>1441</v>
      </c>
    </row>
    <row r="240" spans="1:10" ht="12.75">
      <c r="A240" s="1" t="s">
        <v>1763</v>
      </c>
      <c r="B240" s="11" t="s">
        <v>1473</v>
      </c>
      <c r="C240" s="1" t="s">
        <v>252</v>
      </c>
      <c r="D240" s="11" t="s">
        <v>1961</v>
      </c>
      <c r="E240" s="29">
        <v>0.96</v>
      </c>
      <c r="F240" t="s">
        <v>1441</v>
      </c>
      <c r="H240" s="12"/>
      <c r="J240" s="12"/>
    </row>
    <row r="241" spans="1:10" ht="12.75">
      <c r="A241" s="1" t="s">
        <v>1765</v>
      </c>
      <c r="B241" s="11" t="s">
        <v>487</v>
      </c>
      <c r="C241" s="1" t="s">
        <v>488</v>
      </c>
      <c r="D241" s="11" t="s">
        <v>487</v>
      </c>
      <c r="E241" s="29">
        <v>0.9</v>
      </c>
      <c r="F241" t="s">
        <v>1441</v>
      </c>
      <c r="H241" s="12"/>
      <c r="J241" s="12"/>
    </row>
    <row r="242" spans="1:6" ht="12.75">
      <c r="A242" s="31" t="s">
        <v>1768</v>
      </c>
      <c r="B242" s="11" t="s">
        <v>1962</v>
      </c>
      <c r="C242" s="7" t="s">
        <v>1543</v>
      </c>
      <c r="D242" s="1"/>
      <c r="F242" t="s">
        <v>1441</v>
      </c>
    </row>
    <row r="243" spans="1:6" ht="12.75">
      <c r="A243" s="1" t="s">
        <v>1770</v>
      </c>
      <c r="B243" s="11" t="s">
        <v>1473</v>
      </c>
      <c r="C243" s="1" t="s">
        <v>254</v>
      </c>
      <c r="D243" s="11" t="s">
        <v>1964</v>
      </c>
      <c r="E243" s="29">
        <v>0.96</v>
      </c>
      <c r="F243" t="s">
        <v>1441</v>
      </c>
    </row>
    <row r="244" spans="1:6" ht="12.75">
      <c r="A244" s="1" t="s">
        <v>1772</v>
      </c>
      <c r="B244" s="11" t="s">
        <v>489</v>
      </c>
      <c r="C244" s="1" t="s">
        <v>490</v>
      </c>
      <c r="D244" s="11" t="s">
        <v>489</v>
      </c>
      <c r="E244" s="29">
        <v>0.9</v>
      </c>
      <c r="F244" t="s">
        <v>1441</v>
      </c>
    </row>
    <row r="245" spans="1:6" ht="12.75">
      <c r="A245" s="1" t="s">
        <v>1965</v>
      </c>
      <c r="B245" s="11" t="s">
        <v>1473</v>
      </c>
      <c r="C245" s="1" t="s">
        <v>256</v>
      </c>
      <c r="D245" s="11" t="s">
        <v>1966</v>
      </c>
      <c r="E245" s="29">
        <v>0.96</v>
      </c>
      <c r="F245" t="s">
        <v>1441</v>
      </c>
    </row>
    <row r="246" spans="1:6" ht="12.75">
      <c r="A246" t="s">
        <v>1780</v>
      </c>
      <c r="B246" s="1" t="s">
        <v>1780</v>
      </c>
      <c r="C246" s="7" t="s">
        <v>60</v>
      </c>
      <c r="D246" s="1" t="s">
        <v>1781</v>
      </c>
      <c r="E246" s="33"/>
      <c r="F246" t="s">
        <v>1441</v>
      </c>
    </row>
    <row r="247" spans="1:6" ht="12.75">
      <c r="A247" t="s">
        <v>1780</v>
      </c>
      <c r="B247" s="1" t="s">
        <v>1780</v>
      </c>
      <c r="C247" s="7" t="s">
        <v>62</v>
      </c>
      <c r="D247" s="1" t="s">
        <v>1782</v>
      </c>
      <c r="E247" s="33"/>
      <c r="F247" t="s">
        <v>1441</v>
      </c>
    </row>
    <row r="248" spans="1:6" ht="12.75">
      <c r="A248" t="s">
        <v>1780</v>
      </c>
      <c r="B248" s="1" t="s">
        <v>1780</v>
      </c>
      <c r="C248" s="7" t="s">
        <v>65</v>
      </c>
      <c r="D248" s="1" t="s">
        <v>1783</v>
      </c>
      <c r="E248" s="33"/>
      <c r="F248" t="s">
        <v>1441</v>
      </c>
    </row>
    <row r="249" spans="1:6" ht="12.75">
      <c r="A249" t="s">
        <v>1967</v>
      </c>
      <c r="B249" s="1" t="s">
        <v>1784</v>
      </c>
      <c r="C249" s="7" t="s">
        <v>67</v>
      </c>
      <c r="D249" s="1" t="s">
        <v>66</v>
      </c>
      <c r="E249" s="33"/>
      <c r="F249" t="s">
        <v>1441</v>
      </c>
    </row>
    <row r="250" spans="1:6" ht="12.75">
      <c r="A250" t="s">
        <v>1795</v>
      </c>
      <c r="B250" s="1" t="s">
        <v>1785</v>
      </c>
      <c r="C250" s="7" t="s">
        <v>140</v>
      </c>
      <c r="D250" s="1" t="s">
        <v>139</v>
      </c>
      <c r="E250" s="33"/>
      <c r="F250" t="s">
        <v>1441</v>
      </c>
    </row>
    <row r="251" spans="1:6" ht="12.75">
      <c r="A251" t="s">
        <v>1785</v>
      </c>
      <c r="B251" s="1" t="s">
        <v>1785</v>
      </c>
      <c r="C251" s="7" t="s">
        <v>142</v>
      </c>
      <c r="D251" s="1" t="s">
        <v>141</v>
      </c>
      <c r="E251" s="33"/>
      <c r="F251" t="s">
        <v>1441</v>
      </c>
    </row>
    <row r="252" spans="1:6" ht="12.75">
      <c r="A252" t="s">
        <v>1785</v>
      </c>
      <c r="B252" s="1" t="s">
        <v>1785</v>
      </c>
      <c r="C252" s="7" t="s">
        <v>144</v>
      </c>
      <c r="D252" s="1" t="s">
        <v>143</v>
      </c>
      <c r="E252" s="33"/>
      <c r="F252" t="s">
        <v>1441</v>
      </c>
    </row>
    <row r="253" spans="1:6" ht="12.75">
      <c r="A253" t="s">
        <v>1785</v>
      </c>
      <c r="B253" s="1" t="s">
        <v>1785</v>
      </c>
      <c r="C253" s="7" t="s">
        <v>146</v>
      </c>
      <c r="D253" s="1" t="s">
        <v>145</v>
      </c>
      <c r="E253" s="33"/>
      <c r="F253" t="s">
        <v>1441</v>
      </c>
    </row>
    <row r="254" spans="1:5" ht="12.75">
      <c r="A254" t="s">
        <v>1785</v>
      </c>
      <c r="B254" s="1" t="s">
        <v>1785</v>
      </c>
      <c r="C254" s="7" t="s">
        <v>148</v>
      </c>
      <c r="D254" s="1" t="s">
        <v>147</v>
      </c>
      <c r="E254" s="33"/>
    </row>
    <row r="255" spans="1:5" ht="12.75">
      <c r="A255" t="s">
        <v>1785</v>
      </c>
      <c r="B255" s="1" t="s">
        <v>1785</v>
      </c>
      <c r="C255" s="7" t="s">
        <v>150</v>
      </c>
      <c r="D255" s="1" t="s">
        <v>149</v>
      </c>
      <c r="E255" s="33"/>
    </row>
    <row r="256" spans="1:5" ht="12.75">
      <c r="A256" t="s">
        <v>1785</v>
      </c>
      <c r="B256" s="1" t="s">
        <v>1795</v>
      </c>
      <c r="C256" s="7" t="s">
        <v>152</v>
      </c>
      <c r="D256" s="1" t="s">
        <v>151</v>
      </c>
      <c r="E256" s="33"/>
    </row>
    <row r="257" spans="2:5" ht="12.75">
      <c r="B257" s="1"/>
      <c r="C257" s="7"/>
      <c r="D257" s="1"/>
      <c r="E257" s="33"/>
    </row>
    <row r="258" spans="2:5" ht="12.75">
      <c r="B258" s="1"/>
      <c r="C258" s="7"/>
      <c r="D258" s="1"/>
      <c r="E258" s="33"/>
    </row>
    <row r="259" spans="2:5" ht="12.75">
      <c r="B259" s="1"/>
      <c r="C259" s="7"/>
      <c r="D259" s="1"/>
      <c r="E259" s="33"/>
    </row>
    <row r="260" spans="2:5" ht="12.75">
      <c r="B260" s="1"/>
      <c r="C260" s="7"/>
      <c r="D260" s="1"/>
      <c r="E260" s="33"/>
    </row>
    <row r="261" spans="2:5" ht="12.75">
      <c r="B261" s="1"/>
      <c r="C261" s="7"/>
      <c r="D261" s="1"/>
      <c r="E261" s="33"/>
    </row>
    <row r="262" spans="2:5" ht="12.75">
      <c r="B262" s="1"/>
      <c r="C262" s="7"/>
      <c r="D262" s="1"/>
      <c r="E262" s="33"/>
    </row>
    <row r="263" spans="2:5" ht="12.75">
      <c r="B263" s="1"/>
      <c r="C263" s="7"/>
      <c r="D263" s="1"/>
      <c r="E263" s="33"/>
    </row>
    <row r="270" ht="12.75">
      <c r="A270" s="31"/>
    </row>
    <row r="271" ht="12.75">
      <c r="A271" s="31"/>
    </row>
    <row r="272" ht="12.75">
      <c r="A272" s="11"/>
    </row>
    <row r="273" ht="12.75">
      <c r="A273" s="1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23" ht="12.75">
      <c r="A323" s="31"/>
    </row>
    <row r="324" ht="12.75">
      <c r="A324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G230"/>
  <sheetViews>
    <sheetView tabSelected="1" zoomScale="71" zoomScaleNormal="71" workbookViewId="0" topLeftCell="AG1">
      <selection activeCell="AG1" sqref="AG1:AG65536"/>
    </sheetView>
  </sheetViews>
  <sheetFormatPr defaultColWidth="12.57421875" defaultRowHeight="12.75" customHeight="1"/>
  <cols>
    <col min="1" max="1" width="23.421875" style="0" customWidth="1"/>
    <col min="3" max="3" width="22.7109375" style="0" customWidth="1"/>
    <col min="4" max="4" width="16.00390625" style="0" customWidth="1"/>
    <col min="5" max="5" width="5.421875" style="0" customWidth="1"/>
    <col min="6" max="6" width="4.00390625" style="0" customWidth="1"/>
    <col min="7" max="7" width="5.00390625" style="0" customWidth="1"/>
    <col min="8" max="8" width="3.8515625" style="0" customWidth="1"/>
    <col min="9" max="9" width="7.57421875" style="0" customWidth="1"/>
    <col min="10" max="10" width="5.421875" style="0" customWidth="1"/>
    <col min="11" max="11" width="5.00390625" style="0" customWidth="1"/>
    <col min="12" max="12" width="3.00390625" style="0" customWidth="1"/>
    <col min="13" max="13" width="3.7109375" style="0" customWidth="1"/>
    <col min="14" max="14" width="4.140625" style="0" customWidth="1"/>
    <col min="15" max="15" width="4.28125" style="0" customWidth="1"/>
    <col min="16" max="16" width="4.00390625" style="0" customWidth="1"/>
    <col min="17" max="17" width="2.421875" style="0" customWidth="1"/>
    <col min="18" max="18" width="2.140625" style="0" customWidth="1"/>
    <col min="19" max="19" width="2.28125" style="0" customWidth="1"/>
    <col min="20" max="20" width="2.140625" style="0" customWidth="1"/>
    <col min="21" max="21" width="2.421875" style="0" customWidth="1"/>
    <col min="22" max="22" width="10.00390625" style="0" customWidth="1"/>
    <col min="23" max="23" width="14.421875" style="0" customWidth="1"/>
    <col min="24" max="24" width="13.28125" style="0" customWidth="1"/>
    <col min="25" max="25" width="8.28125" style="0" customWidth="1"/>
    <col min="26" max="26" width="4.140625" style="0" customWidth="1"/>
    <col min="27" max="27" width="4.421875" style="0" customWidth="1"/>
    <col min="28" max="28" width="10.140625" style="0" customWidth="1"/>
    <col min="29" max="29" width="7.8515625" style="0" customWidth="1"/>
    <col min="30" max="30" width="3.28125" style="0" customWidth="1"/>
    <col min="31" max="31" width="4.57421875" style="0" customWidth="1"/>
    <col min="32" max="32" width="30.8515625" style="0" customWidth="1"/>
    <col min="33" max="33" width="60.7109375" style="0" customWidth="1"/>
    <col min="34" max="256" width="11.57421875" style="0" customWidth="1"/>
  </cols>
  <sheetData>
    <row r="1" spans="1:33" s="2" customFormat="1" ht="12.75">
      <c r="A1" s="2" t="s">
        <v>524</v>
      </c>
      <c r="B1" s="2" t="s">
        <v>525</v>
      </c>
      <c r="C1" s="2" t="s">
        <v>526</v>
      </c>
      <c r="D1" s="2" t="s">
        <v>527</v>
      </c>
      <c r="E1" s="2" t="s">
        <v>528</v>
      </c>
      <c r="F1" s="2" t="s">
        <v>529</v>
      </c>
      <c r="G1" s="2" t="s">
        <v>530</v>
      </c>
      <c r="H1" s="2" t="s">
        <v>531</v>
      </c>
      <c r="I1" s="2" t="s">
        <v>532</v>
      </c>
      <c r="J1" s="2" t="s">
        <v>533</v>
      </c>
      <c r="K1" s="13" t="s">
        <v>534</v>
      </c>
      <c r="L1" s="14" t="s">
        <v>535</v>
      </c>
      <c r="M1" s="14" t="s">
        <v>536</v>
      </c>
      <c r="N1" s="14" t="s">
        <v>537</v>
      </c>
      <c r="O1" s="14" t="s">
        <v>538</v>
      </c>
      <c r="P1" s="15" t="s">
        <v>539</v>
      </c>
      <c r="Q1" s="2" t="s">
        <v>540</v>
      </c>
      <c r="R1" s="2" t="s">
        <v>541</v>
      </c>
      <c r="S1" s="2" t="s">
        <v>542</v>
      </c>
      <c r="T1" s="2" t="s">
        <v>543</v>
      </c>
      <c r="U1" s="2" t="s">
        <v>544</v>
      </c>
      <c r="V1" s="2" t="s">
        <v>545</v>
      </c>
      <c r="W1" s="2" t="s">
        <v>546</v>
      </c>
      <c r="X1" s="2" t="s">
        <v>547</v>
      </c>
      <c r="Y1" s="2" t="s">
        <v>548</v>
      </c>
      <c r="Z1" s="2" t="s">
        <v>549</v>
      </c>
      <c r="AA1" s="2" t="s">
        <v>550</v>
      </c>
      <c r="AB1" s="2" t="s">
        <v>551</v>
      </c>
      <c r="AC1" s="2" t="s">
        <v>552</v>
      </c>
      <c r="AD1" s="2" t="s">
        <v>553</v>
      </c>
      <c r="AE1" s="2" t="s">
        <v>554</v>
      </c>
      <c r="AF1" s="2" t="s">
        <v>555</v>
      </c>
      <c r="AG1" s="2" t="s">
        <v>556</v>
      </c>
    </row>
    <row r="2" spans="1:33" ht="12.75">
      <c r="A2" s="12" t="s">
        <v>557</v>
      </c>
      <c r="B2" t="s">
        <v>1</v>
      </c>
      <c r="C2" t="s">
        <v>2</v>
      </c>
      <c r="D2" t="s">
        <v>558</v>
      </c>
      <c r="E2" t="s">
        <v>559</v>
      </c>
      <c r="F2" t="s">
        <v>560</v>
      </c>
      <c r="G2" t="s">
        <v>561</v>
      </c>
      <c r="H2">
        <v>23</v>
      </c>
      <c r="I2" t="s">
        <v>562</v>
      </c>
      <c r="J2">
        <v>2</v>
      </c>
      <c r="K2" s="16">
        <v>12</v>
      </c>
      <c r="L2" s="17">
        <v>12</v>
      </c>
      <c r="M2" s="17">
        <v>9</v>
      </c>
      <c r="N2" s="17">
        <v>13</v>
      </c>
      <c r="O2">
        <v>15</v>
      </c>
      <c r="P2" s="18">
        <v>18</v>
      </c>
      <c r="Q2" s="17">
        <f>IF($K2&gt;15,0,0)+IF($K2&gt;16,1,0)+IF($K2&gt;17,0,0)</f>
        <v>0</v>
      </c>
      <c r="R2" s="17">
        <f>IF($K2&gt;15,1,0)+IF($K2&gt;16,0,0)+IF($K2&gt;17,2,0)</f>
        <v>0</v>
      </c>
      <c r="S2" s="17">
        <f>IF(N2&lt;15,0,N2-14)</f>
        <v>0</v>
      </c>
      <c r="T2" s="17">
        <f>IF(O2&lt;15,0,O2-14)</f>
        <v>1</v>
      </c>
      <c r="U2" s="17">
        <f>IF(N2&lt;16,0,N2-15)</f>
        <v>0</v>
      </c>
      <c r="V2" t="s">
        <v>563</v>
      </c>
      <c r="W2" t="s">
        <v>564</v>
      </c>
      <c r="X2" t="s">
        <v>565</v>
      </c>
      <c r="Y2">
        <v>7</v>
      </c>
      <c r="Z2" s="17">
        <f>$Y2-$S2</f>
        <v>7</v>
      </c>
      <c r="AA2" s="17">
        <f>RANDBETWEEN(5,10)+RANDBETWEEN(3,10)+IF(J2&lt;1,1,J2)*T2</f>
        <v>20</v>
      </c>
      <c r="AB2" s="17">
        <f>IF(J2&lt;1,20-$Q2,21-$J2-$Q2)</f>
        <v>19</v>
      </c>
      <c r="AC2" t="str">
        <f>IF(V2="L/Sword","1d8","1d6")&amp;IF(R2&gt;0,"+"&amp;TEXT(R2,0)," ")</f>
        <v>1d6 </v>
      </c>
      <c r="AD2" s="17">
        <f>IF(L2&lt;1,20-$U2,21-$J2-$U2)</f>
        <v>19</v>
      </c>
      <c r="AE2" t="s">
        <v>566</v>
      </c>
      <c r="AF2" s="17" t="str">
        <f>TEXT(RANDBETWEEN(0,0),0)&amp;"gp "&amp;TEXT(RANDBETWEEN(1,4),0)&amp;"sp "&amp;TEXT(RANDBETWEEN(1,6),0)&amp;"cp "</f>
        <v>0gp 2sp 6cp </v>
      </c>
      <c r="AG2" t="s">
        <v>567</v>
      </c>
    </row>
    <row r="3" spans="1:33" ht="12.75">
      <c r="A3" s="12" t="s">
        <v>568</v>
      </c>
      <c r="B3" t="s">
        <v>8</v>
      </c>
      <c r="C3" t="s">
        <v>9</v>
      </c>
      <c r="D3" t="s">
        <v>569</v>
      </c>
      <c r="E3" t="s">
        <v>559</v>
      </c>
      <c r="F3" t="s">
        <v>560</v>
      </c>
      <c r="G3" t="s">
        <v>561</v>
      </c>
      <c r="H3">
        <v>38</v>
      </c>
      <c r="I3" t="s">
        <v>562</v>
      </c>
      <c r="J3">
        <v>3</v>
      </c>
      <c r="K3" s="16">
        <v>14</v>
      </c>
      <c r="L3" s="17">
        <v>15</v>
      </c>
      <c r="M3" s="17">
        <v>15</v>
      </c>
      <c r="N3" s="17">
        <v>14</v>
      </c>
      <c r="O3" s="17">
        <v>15</v>
      </c>
      <c r="P3" s="18">
        <v>10</v>
      </c>
      <c r="Q3" s="17">
        <f>IF($K3&gt;15,0,0)+IF($K3&gt;16,1,0)+IF($K3&gt;17,0,0)</f>
        <v>0</v>
      </c>
      <c r="R3" s="17">
        <f>IF($K3&gt;15,1,0)+IF($K3&gt;16,0,0)+IF($K3&gt;17,2,0)</f>
        <v>0</v>
      </c>
      <c r="S3" s="17">
        <f>IF(N3&lt;15,0,N3-14)</f>
        <v>0</v>
      </c>
      <c r="T3" s="17">
        <f>IF(O3&lt;15,0,O3-14)</f>
        <v>1</v>
      </c>
      <c r="U3" s="17">
        <f>IF(N3&lt;16,0,N3-15)</f>
        <v>0</v>
      </c>
      <c r="V3" t="s">
        <v>563</v>
      </c>
      <c r="W3" t="s">
        <v>564</v>
      </c>
      <c r="X3" t="s">
        <v>565</v>
      </c>
      <c r="Y3">
        <v>7</v>
      </c>
      <c r="Z3" s="17">
        <f>Y3-S3</f>
        <v>7</v>
      </c>
      <c r="AA3" s="17">
        <f>RANDBETWEEN(5,10)+RANDBETWEEN(3,10)+RANDBETWEEN(3,10)+IF(J226&lt;1,1,J226)*T226</f>
        <v>20</v>
      </c>
      <c r="AB3" s="17">
        <f>IF(J3&lt;1,20-$Q3,21-$J3-$Q3)</f>
        <v>18</v>
      </c>
      <c r="AC3" t="str">
        <f>IF(V3="L/Sword","1d8","1d6")&amp;IF(R3&gt;0,"+"&amp;TEXT(R3,0)," ")</f>
        <v>1d6 </v>
      </c>
      <c r="AD3" s="17">
        <f>IF(L3&lt;1,20-$U3,21-$J3-$U3)</f>
        <v>18</v>
      </c>
      <c r="AE3" t="s">
        <v>566</v>
      </c>
      <c r="AF3" s="17" t="str">
        <f>TEXT(RANDBETWEEN(0,0),0)&amp;"gp "&amp;TEXT(RANDBETWEEN(1,4),0)&amp;"sp "&amp;TEXT(RANDBETWEEN(1,6),0)&amp;"cp "</f>
        <v>0gp 4sp 1cp </v>
      </c>
      <c r="AG3" t="s">
        <v>570</v>
      </c>
    </row>
    <row r="4" spans="1:33" ht="12.75">
      <c r="A4" s="12" t="s">
        <v>568</v>
      </c>
      <c r="B4" t="s">
        <v>15</v>
      </c>
      <c r="C4" t="s">
        <v>16</v>
      </c>
      <c r="D4" t="s">
        <v>571</v>
      </c>
      <c r="E4" t="s">
        <v>559</v>
      </c>
      <c r="F4" t="s">
        <v>560</v>
      </c>
      <c r="G4" t="s">
        <v>561</v>
      </c>
      <c r="H4">
        <v>27</v>
      </c>
      <c r="I4" t="s">
        <v>562</v>
      </c>
      <c r="J4">
        <v>2</v>
      </c>
      <c r="K4" s="16">
        <v>13</v>
      </c>
      <c r="L4" s="17">
        <v>11</v>
      </c>
      <c r="M4" s="17">
        <v>14</v>
      </c>
      <c r="N4" s="17">
        <v>12</v>
      </c>
      <c r="O4" s="17">
        <v>16</v>
      </c>
      <c r="P4" s="18">
        <v>13</v>
      </c>
      <c r="Q4" s="17">
        <f>IF($K4&gt;15,0,0)+IF($K4&gt;16,1,0)+IF($K4&gt;17,0,0)</f>
        <v>0</v>
      </c>
      <c r="R4" s="17">
        <f>IF($K4&gt;15,1,0)+IF($K4&gt;16,0,0)+IF($K4&gt;17,2,0)</f>
        <v>0</v>
      </c>
      <c r="S4" s="17">
        <f>IF(N4&lt;15,0,N4-14)</f>
        <v>0</v>
      </c>
      <c r="T4" s="17">
        <f>IF(O4&lt;15,0,O4-14)</f>
        <v>2</v>
      </c>
      <c r="U4" s="17">
        <f>IF(N4&lt;16,0,N4-15)</f>
        <v>0</v>
      </c>
      <c r="V4" t="s">
        <v>563</v>
      </c>
      <c r="W4" t="s">
        <v>564</v>
      </c>
      <c r="X4" t="s">
        <v>565</v>
      </c>
      <c r="Y4">
        <v>7</v>
      </c>
      <c r="Z4" s="17">
        <f>Y4-S4</f>
        <v>7</v>
      </c>
      <c r="AA4" s="17">
        <f>RANDBETWEEN(5,10)+RANDBETWEEN(3,10)+IF(J4&lt;1,1,J4)*T4</f>
        <v>23</v>
      </c>
      <c r="AB4" s="17">
        <f>IF(J4&lt;1,20-$Q4,21-$J4-$Q4)</f>
        <v>19</v>
      </c>
      <c r="AC4" t="str">
        <f>IF(V4="L/Sword","1d8","1d6")&amp;IF(R4&gt;0,"+"&amp;TEXT(R4,0)," ")</f>
        <v>1d6 </v>
      </c>
      <c r="AD4" s="17">
        <f>IF(L4&lt;1,20-$U4,21-$J4-$U4)</f>
        <v>19</v>
      </c>
      <c r="AE4" t="s">
        <v>566</v>
      </c>
      <c r="AF4" s="17" t="str">
        <f>TEXT(RANDBETWEEN(0,0),0)&amp;"gp "&amp;TEXT(RANDBETWEEN(1,4),0)&amp;"sp "&amp;TEXT(RANDBETWEEN(1,6),0)&amp;"cp "</f>
        <v>0gp 2sp 6cp </v>
      </c>
      <c r="AG4" t="s">
        <v>572</v>
      </c>
    </row>
    <row r="5" spans="1:33" ht="12.75">
      <c r="A5" s="12" t="s">
        <v>568</v>
      </c>
      <c r="B5" t="s">
        <v>19</v>
      </c>
      <c r="C5" t="s">
        <v>20</v>
      </c>
      <c r="D5" t="s">
        <v>573</v>
      </c>
      <c r="E5" t="s">
        <v>559</v>
      </c>
      <c r="F5" t="s">
        <v>560</v>
      </c>
      <c r="G5" t="s">
        <v>561</v>
      </c>
      <c r="H5">
        <v>40</v>
      </c>
      <c r="I5" t="s">
        <v>574</v>
      </c>
      <c r="J5">
        <v>4</v>
      </c>
      <c r="K5" s="16">
        <v>16</v>
      </c>
      <c r="L5" s="17">
        <v>11</v>
      </c>
      <c r="M5" s="17">
        <v>16</v>
      </c>
      <c r="N5" s="17">
        <v>12</v>
      </c>
      <c r="O5" s="17">
        <v>12</v>
      </c>
      <c r="P5" s="18">
        <v>10</v>
      </c>
      <c r="Q5" s="17">
        <f>IF($K5&gt;15,0,0)+IF($K5&gt;16,1,0)+IF($K5&gt;17,0,0)</f>
        <v>0</v>
      </c>
      <c r="R5" s="17">
        <f>IF($K5&gt;15,1,0)+IF($K5&gt;16,0,0)+IF($K5&gt;17,2,0)</f>
        <v>1</v>
      </c>
      <c r="S5" s="17">
        <f>IF(N5&lt;15,0,N5-14)</f>
        <v>0</v>
      </c>
      <c r="T5" s="17">
        <f>IF(O5&lt;15,0,O5-14)</f>
        <v>0</v>
      </c>
      <c r="U5" s="17">
        <f>IF(N5&lt;16,0,N5-15)</f>
        <v>0</v>
      </c>
      <c r="V5" t="s">
        <v>563</v>
      </c>
      <c r="W5" t="s">
        <v>564</v>
      </c>
      <c r="X5" t="s">
        <v>565</v>
      </c>
      <c r="Y5">
        <v>7</v>
      </c>
      <c r="Z5" s="17">
        <f>Y5-S5</f>
        <v>7</v>
      </c>
      <c r="AA5" s="17">
        <f>RANDBETWEEN(5,8)+RANDBETWEEN(3,8)+RANDBETWEEN(3,8)+RANDBETWEEN(3,8)+RANDBETWEEN(3,8)+5*T5</f>
        <v>34</v>
      </c>
      <c r="AB5" s="17">
        <f>IF(J5&lt;1,20-$Q5,21-$J5-$Q5)</f>
        <v>17</v>
      </c>
      <c r="AC5" t="str">
        <f>IF(V5="L/Sword","1d8","1d6")&amp;IF(R5&gt;0,"+"&amp;TEXT(R5,0)," ")</f>
        <v>1d6+1</v>
      </c>
      <c r="AD5" s="17">
        <f>IF(L5&lt;1,20-$U5,21-$J5-$U5)</f>
        <v>17</v>
      </c>
      <c r="AE5" t="s">
        <v>566</v>
      </c>
      <c r="AF5" s="17" t="str">
        <f>TEXT(RANDBETWEEN(0,0),0)&amp;"gp "&amp;TEXT(RANDBETWEEN(1,4),0)&amp;"sp "&amp;TEXT(RANDBETWEEN(1,6),0)&amp;"cp "</f>
        <v>0gp 2sp 6cp </v>
      </c>
      <c r="AG5" t="s">
        <v>575</v>
      </c>
    </row>
    <row r="6" spans="1:33" ht="12.75">
      <c r="A6" s="12" t="s">
        <v>568</v>
      </c>
      <c r="B6" t="s">
        <v>26</v>
      </c>
      <c r="C6" t="s">
        <v>27</v>
      </c>
      <c r="D6" t="s">
        <v>576</v>
      </c>
      <c r="E6" t="s">
        <v>559</v>
      </c>
      <c r="F6" t="s">
        <v>560</v>
      </c>
      <c r="G6" t="s">
        <v>561</v>
      </c>
      <c r="H6">
        <v>26</v>
      </c>
      <c r="I6" t="s">
        <v>562</v>
      </c>
      <c r="J6">
        <v>2</v>
      </c>
      <c r="K6" s="16">
        <v>14</v>
      </c>
      <c r="L6" s="17">
        <v>13</v>
      </c>
      <c r="M6" s="17">
        <v>11</v>
      </c>
      <c r="N6" s="17">
        <v>12</v>
      </c>
      <c r="O6" s="17">
        <v>15</v>
      </c>
      <c r="P6" s="18">
        <v>12</v>
      </c>
      <c r="Q6" s="17">
        <f>IF($K6&gt;15,0,0)+IF($K6&gt;16,1,0)+IF($K6&gt;17,0,0)</f>
        <v>0</v>
      </c>
      <c r="R6" s="17">
        <f>IF($K6&gt;15,1,0)+IF($K6&gt;16,0,0)+IF($K6&gt;17,2,0)</f>
        <v>0</v>
      </c>
      <c r="S6" s="17">
        <f>IF(N6&lt;15,0,N6-14)</f>
        <v>0</v>
      </c>
      <c r="T6" s="17">
        <f>IF(O6&lt;15,0,O6-14)</f>
        <v>1</v>
      </c>
      <c r="U6" s="17">
        <f>IF(N6&lt;16,0,N6-15)</f>
        <v>0</v>
      </c>
      <c r="V6" t="s">
        <v>563</v>
      </c>
      <c r="W6" t="s">
        <v>564</v>
      </c>
      <c r="X6" t="s">
        <v>565</v>
      </c>
      <c r="Y6">
        <v>7</v>
      </c>
      <c r="Z6" s="17">
        <f>Y6-S6</f>
        <v>7</v>
      </c>
      <c r="AA6" s="17">
        <f>RANDBETWEEN(5,10)+RANDBETWEEN(3,10)+IF(J6&lt;1,1,J6)*T6</f>
        <v>15</v>
      </c>
      <c r="AB6" s="17">
        <f>IF(J6&lt;1,20-$Q6,21-$J6-$Q6)</f>
        <v>19</v>
      </c>
      <c r="AC6" t="str">
        <f>IF(V6="L/Sword","1d8","1d6")&amp;IF(R6&gt;0,"+"&amp;TEXT(R6,0)," ")</f>
        <v>1d6 </v>
      </c>
      <c r="AD6" s="17">
        <f>IF(L6&lt;1,20-$U6,21-$J6-$U6)</f>
        <v>19</v>
      </c>
      <c r="AE6" t="s">
        <v>566</v>
      </c>
      <c r="AF6" s="17" t="str">
        <f>TEXT(RANDBETWEEN(0,0),0)&amp;"gp "&amp;TEXT(RANDBETWEEN(1,4),0)&amp;"sp "&amp;TEXT(RANDBETWEEN(1,6),0)&amp;"cp "</f>
        <v>0gp 2sp 1cp </v>
      </c>
      <c r="AG6" t="s">
        <v>577</v>
      </c>
    </row>
    <row r="7" spans="1:33" ht="12.75">
      <c r="A7" s="12" t="s">
        <v>568</v>
      </c>
      <c r="B7" t="s">
        <v>30</v>
      </c>
      <c r="C7" t="s">
        <v>31</v>
      </c>
      <c r="D7" t="s">
        <v>578</v>
      </c>
      <c r="E7" t="s">
        <v>559</v>
      </c>
      <c r="F7" t="s">
        <v>560</v>
      </c>
      <c r="G7" t="s">
        <v>561</v>
      </c>
      <c r="H7">
        <v>34</v>
      </c>
      <c r="I7" t="s">
        <v>562</v>
      </c>
      <c r="J7">
        <v>2</v>
      </c>
      <c r="K7" s="16">
        <v>16</v>
      </c>
      <c r="L7" s="17">
        <v>13</v>
      </c>
      <c r="M7" s="17">
        <v>14</v>
      </c>
      <c r="N7" s="17">
        <v>13</v>
      </c>
      <c r="O7" s="18">
        <v>13</v>
      </c>
      <c r="P7" s="18">
        <v>15</v>
      </c>
      <c r="Q7" s="17">
        <f>IF($K7&gt;15,0,0)+IF($K7&gt;16,1,0)+IF($K7&gt;17,0,0)</f>
        <v>0</v>
      </c>
      <c r="R7" s="17">
        <f>IF($K7&gt;15,1,0)+IF($K7&gt;16,0,0)+IF($K7&gt;17,2,0)</f>
        <v>1</v>
      </c>
      <c r="S7" s="17">
        <f>IF(N7&lt;15,0,N7-14)</f>
        <v>0</v>
      </c>
      <c r="T7" s="17">
        <f>IF(O7&lt;15,0,O7-14)</f>
        <v>0</v>
      </c>
      <c r="U7" s="17">
        <f>IF(N7&lt;16,0,N7-15)</f>
        <v>0</v>
      </c>
      <c r="V7" t="s">
        <v>579</v>
      </c>
      <c r="W7" t="s">
        <v>564</v>
      </c>
      <c r="X7" t="s">
        <v>565</v>
      </c>
      <c r="Y7">
        <v>7</v>
      </c>
      <c r="Z7" s="17">
        <f>Y7-S7</f>
        <v>7</v>
      </c>
      <c r="AA7" s="17">
        <f>RANDBETWEEN(5,10)+RANDBETWEEN(3,10)+IF(J7&lt;1,1,J7)*T7</f>
        <v>16</v>
      </c>
      <c r="AB7" s="17">
        <f>IF(J7&lt;1,20-$Q7,21-$J7-$Q7)</f>
        <v>19</v>
      </c>
      <c r="AC7" t="str">
        <f>IF(V7="L/Sword","1d8","1d6")&amp;IF(R7&gt;0,"+"&amp;TEXT(R7,0)," ")</f>
        <v>1d6+1</v>
      </c>
      <c r="AD7" s="17">
        <f>IF(L7&lt;1,20-$U7,21-$J7-$U7)</f>
        <v>19</v>
      </c>
      <c r="AE7" t="s">
        <v>566</v>
      </c>
      <c r="AF7" s="17" t="str">
        <f>TEXT(RANDBETWEEN(0,0),0)&amp;"gp "&amp;TEXT(RANDBETWEEN(1,4),0)&amp;"sp "&amp;TEXT(RANDBETWEEN(1,6),0)&amp;"cp "</f>
        <v>0gp 2sp 6cp </v>
      </c>
      <c r="AG7" t="s">
        <v>580</v>
      </c>
    </row>
    <row r="8" spans="1:33" ht="12.75">
      <c r="A8" s="12" t="s">
        <v>568</v>
      </c>
      <c r="B8" t="s">
        <v>33</v>
      </c>
      <c r="C8" t="s">
        <v>34</v>
      </c>
      <c r="D8" t="s">
        <v>581</v>
      </c>
      <c r="E8" t="s">
        <v>559</v>
      </c>
      <c r="F8" t="s">
        <v>560</v>
      </c>
      <c r="G8" t="s">
        <v>561</v>
      </c>
      <c r="H8">
        <v>24</v>
      </c>
      <c r="I8" t="s">
        <v>582</v>
      </c>
      <c r="J8">
        <v>5</v>
      </c>
      <c r="K8" s="16">
        <v>15</v>
      </c>
      <c r="L8" s="17">
        <v>10</v>
      </c>
      <c r="M8" s="17">
        <v>15</v>
      </c>
      <c r="N8">
        <v>15</v>
      </c>
      <c r="O8">
        <v>15</v>
      </c>
      <c r="P8" s="18">
        <v>9</v>
      </c>
      <c r="Q8" s="17">
        <f>IF($K8&gt;15,0,0)+IF($K8&gt;16,1,0)+IF($K8&gt;17,0,0)</f>
        <v>0</v>
      </c>
      <c r="R8" s="17">
        <f>IF($K8&gt;15,1,0)+IF($K8&gt;16,0,0)+IF($K8&gt;17,2,0)</f>
        <v>0</v>
      </c>
      <c r="S8" s="17">
        <f>IF(N8&lt;15,0,N8-14)</f>
        <v>1</v>
      </c>
      <c r="T8" s="17">
        <f>IF(O8&lt;15,0,O8-14)</f>
        <v>1</v>
      </c>
      <c r="U8" s="17">
        <f>IF(N8&lt;16,0,N8-15)</f>
        <v>0</v>
      </c>
      <c r="V8" t="s">
        <v>579</v>
      </c>
      <c r="W8" t="s">
        <v>583</v>
      </c>
      <c r="X8" t="s">
        <v>584</v>
      </c>
      <c r="Y8">
        <v>8</v>
      </c>
      <c r="Z8" s="17">
        <f>Y8-S8</f>
        <v>7</v>
      </c>
      <c r="AA8" s="17">
        <f>RANDBETWEEN(3,6)+RANDBETWEEN(3,6)+RANDBETWEEN(3,6)+RANDBETWEEN(3,6)+RANDBETWEEN(3,6)+IF(J8&lt;1,1,J8)*T8</f>
        <v>32</v>
      </c>
      <c r="AB8" s="17">
        <f>IF(J8&lt;1,20-$Q8,21-$J8-$Q8)</f>
        <v>16</v>
      </c>
      <c r="AC8" t="str">
        <f>IF(V8="L/Sword","1d8","1d6")&amp;IF(R8&gt;0,"+"&amp;TEXT(R8,0)," ")</f>
        <v>1d6 </v>
      </c>
      <c r="AD8" s="17">
        <f>IF(L8&lt;1,20-$U8,21-$J8-$U8)</f>
        <v>16</v>
      </c>
      <c r="AE8" t="s">
        <v>585</v>
      </c>
      <c r="AF8" s="17" t="str">
        <f>TEXT(RANDBETWEEN(0,0),0)&amp;"gp "&amp;TEXT(RANDBETWEEN(1,4),0)&amp;"sp "&amp;TEXT(RANDBETWEEN(1,6),0)&amp;"cp "</f>
        <v>0gp 3sp 3cp </v>
      </c>
      <c r="AG8" t="s">
        <v>586</v>
      </c>
    </row>
    <row r="9" spans="1:33" ht="12.75">
      <c r="A9" s="12" t="s">
        <v>568</v>
      </c>
      <c r="B9" t="s">
        <v>35</v>
      </c>
      <c r="C9" t="s">
        <v>36</v>
      </c>
      <c r="D9" t="s">
        <v>587</v>
      </c>
      <c r="E9" t="s">
        <v>559</v>
      </c>
      <c r="F9" t="s">
        <v>560</v>
      </c>
      <c r="G9" t="s">
        <v>588</v>
      </c>
      <c r="H9">
        <v>35</v>
      </c>
      <c r="I9" t="s">
        <v>589</v>
      </c>
      <c r="J9">
        <v>2</v>
      </c>
      <c r="K9" s="16">
        <v>11</v>
      </c>
      <c r="L9" s="17">
        <v>11</v>
      </c>
      <c r="M9" s="17">
        <v>12</v>
      </c>
      <c r="N9" s="17">
        <v>13</v>
      </c>
      <c r="O9" s="17">
        <v>14</v>
      </c>
      <c r="P9" s="18">
        <v>14</v>
      </c>
      <c r="Q9" s="17">
        <f>IF($K9&gt;15,0,0)+IF($K9&gt;16,1,0)+IF($K9&gt;17,0,0)</f>
        <v>0</v>
      </c>
      <c r="R9" s="17">
        <f>IF($K9&gt;15,1,0)+IF($K9&gt;16,0,0)+IF($K9&gt;17,2,0)</f>
        <v>0</v>
      </c>
      <c r="S9" s="17">
        <f>IF(N9&lt;15,0,N9-14)</f>
        <v>0</v>
      </c>
      <c r="T9" s="17">
        <f>IF(O9&lt;15,0,O9-14)</f>
        <v>0</v>
      </c>
      <c r="U9" s="17">
        <f>IF(N9&lt;16,0,N9-15)</f>
        <v>0</v>
      </c>
      <c r="V9" t="s">
        <v>579</v>
      </c>
      <c r="W9" t="s">
        <v>583</v>
      </c>
      <c r="X9" t="s">
        <v>565</v>
      </c>
      <c r="Y9">
        <v>7</v>
      </c>
      <c r="Z9" s="17">
        <f>Y9-S9</f>
        <v>7</v>
      </c>
      <c r="AA9" s="17">
        <f>ROUNDUP((RANDBETWEEN(5,10)+RANDBETWEEN(3,10)+RANDBETWEEN(3,6)+RANDBETWEEN(3,6))/2,0)+IF(J9&lt;1,1,J9)*T9</f>
        <v>14</v>
      </c>
      <c r="AB9" s="17">
        <f>IF(J9&lt;1,20-$Q9,21-$J9-$Q9)</f>
        <v>19</v>
      </c>
      <c r="AC9" t="str">
        <f>IF(V9="L/Sword","1d8","1d6")&amp;IF(R9&gt;0,"+"&amp;TEXT(R9,0)," ")</f>
        <v>1d6 </v>
      </c>
      <c r="AD9" s="17">
        <f>IF(L9&lt;1,20-$U9,21-$J9-$U9)</f>
        <v>19</v>
      </c>
      <c r="AE9" t="s">
        <v>585</v>
      </c>
      <c r="AF9" s="17" t="str">
        <f>TEXT(RANDBETWEEN(0,0),0)&amp;"gp "&amp;TEXT(RANDBETWEEN(1,4),0)&amp;"sp "&amp;TEXT(RANDBETWEEN(1,6),0)&amp;"cp "</f>
        <v>0gp 3sp 5cp </v>
      </c>
      <c r="AG9" t="s">
        <v>590</v>
      </c>
    </row>
    <row r="10" spans="1:33" ht="12.75">
      <c r="A10" s="12" t="s">
        <v>591</v>
      </c>
      <c r="B10" t="s">
        <v>37</v>
      </c>
      <c r="C10" t="s">
        <v>38</v>
      </c>
      <c r="E10" t="s">
        <v>592</v>
      </c>
      <c r="F10" t="s">
        <v>560</v>
      </c>
      <c r="G10" t="s">
        <v>561</v>
      </c>
      <c r="H10">
        <v>22</v>
      </c>
      <c r="I10" t="s">
        <v>562</v>
      </c>
      <c r="J10">
        <v>2</v>
      </c>
      <c r="K10" s="16">
        <v>11</v>
      </c>
      <c r="L10" s="17">
        <v>10</v>
      </c>
      <c r="M10" s="17">
        <v>15</v>
      </c>
      <c r="N10" s="17">
        <v>15</v>
      </c>
      <c r="O10" s="17">
        <v>13</v>
      </c>
      <c r="P10" s="18">
        <v>13</v>
      </c>
      <c r="Q10" s="17">
        <f>IF($K10&gt;15,0,0)+IF($K10&gt;16,1,0)+IF($K10&gt;17,0,0)</f>
        <v>0</v>
      </c>
      <c r="R10" s="17">
        <f>IF($K10&gt;15,1,0)+IF($K10&gt;16,0,0)+IF($K10&gt;17,2,0)</f>
        <v>0</v>
      </c>
      <c r="S10" s="17">
        <f>IF(N10&lt;15,0,N10-14)</f>
        <v>1</v>
      </c>
      <c r="T10" s="17">
        <f>IF(O10&lt;15,0,O10-14)</f>
        <v>0</v>
      </c>
      <c r="U10" s="17">
        <f>IF(N10&lt;16,0,N10-15)</f>
        <v>0</v>
      </c>
      <c r="V10" t="s">
        <v>593</v>
      </c>
      <c r="W10" t="s">
        <v>583</v>
      </c>
      <c r="X10" t="s">
        <v>594</v>
      </c>
      <c r="Y10">
        <v>4</v>
      </c>
      <c r="Z10" s="17">
        <f>Y10-S10</f>
        <v>3</v>
      </c>
      <c r="AA10" s="17">
        <f>RANDBETWEEN(5,10)+RANDBETWEEN(3,10)+IF(J10&lt;1,1,J10)*T10</f>
        <v>18</v>
      </c>
      <c r="AB10" s="17">
        <f>IF(J10&lt;1,20-$Q10,21-$J10-$Q10)</f>
        <v>19</v>
      </c>
      <c r="AC10" t="str">
        <f>IF(V10="L/Sword","1d8","1d6")&amp;IF(R10&gt;0,"+"&amp;TEXT(R10,0)," ")</f>
        <v>1d8 </v>
      </c>
      <c r="AD10" s="17">
        <f>IF(L10&lt;1,20-$U10,21-$J10-$U10)</f>
        <v>19</v>
      </c>
      <c r="AE10" t="s">
        <v>585</v>
      </c>
      <c r="AF10" s="17" t="str">
        <f>TEXT(RANDBETWEEN(0,0),0)&amp;"gp "&amp;TEXT(RANDBETWEEN(1,4),0)&amp;"sp "&amp;TEXT(RANDBETWEEN(1,6),0)&amp;"cp "</f>
        <v>0gp 3sp 6cp </v>
      </c>
      <c r="AG10" t="s">
        <v>595</v>
      </c>
    </row>
    <row r="11" spans="1:33" ht="12.75">
      <c r="A11" s="12" t="s">
        <v>591</v>
      </c>
      <c r="B11" t="s">
        <v>40</v>
      </c>
      <c r="C11" t="s">
        <v>41</v>
      </c>
      <c r="E11" t="s">
        <v>592</v>
      </c>
      <c r="F11" t="s">
        <v>560</v>
      </c>
      <c r="G11" t="s">
        <v>561</v>
      </c>
      <c r="H11">
        <v>19</v>
      </c>
      <c r="I11" t="s">
        <v>562</v>
      </c>
      <c r="J11">
        <v>2</v>
      </c>
      <c r="K11" s="16">
        <v>13</v>
      </c>
      <c r="L11" s="17">
        <v>10</v>
      </c>
      <c r="M11" s="17">
        <v>10</v>
      </c>
      <c r="N11" s="17">
        <v>9</v>
      </c>
      <c r="O11" s="17">
        <v>12</v>
      </c>
      <c r="P11" s="18">
        <v>10</v>
      </c>
      <c r="Q11" s="17">
        <f>IF($K11&gt;15,0,0)+IF($K11&gt;16,1,0)+IF($K11&gt;17,0,0)</f>
        <v>0</v>
      </c>
      <c r="R11" s="17">
        <f>IF($K11&gt;15,1,0)+IF($K11&gt;16,0,0)+IF($K11&gt;17,2,0)</f>
        <v>0</v>
      </c>
      <c r="S11" s="17">
        <f>IF(N11&lt;15,0,N11-14)</f>
        <v>0</v>
      </c>
      <c r="T11" s="17">
        <f>IF(O11&lt;15,0,O11-14)</f>
        <v>0</v>
      </c>
      <c r="U11" s="17">
        <f>IF(N11&lt;16,0,N11-15)</f>
        <v>0</v>
      </c>
      <c r="V11" t="s">
        <v>593</v>
      </c>
      <c r="W11" t="s">
        <v>583</v>
      </c>
      <c r="X11" t="s">
        <v>594</v>
      </c>
      <c r="Y11">
        <v>4</v>
      </c>
      <c r="Z11" s="17">
        <f>Y11-S11</f>
        <v>4</v>
      </c>
      <c r="AA11" s="17">
        <f>RANDBETWEEN(5,10)+RANDBETWEEN(3,10)+IF(J11&lt;1,1,J11)*T11</f>
        <v>14</v>
      </c>
      <c r="AB11" s="17">
        <f>IF(J11&lt;1,20-$Q11,21-$J11-$Q11)</f>
        <v>19</v>
      </c>
      <c r="AC11" t="str">
        <f>IF(V11="L/Sword","1d8","1d6")&amp;IF(R11&gt;0,"+"&amp;TEXT(R11,0)," ")</f>
        <v>1d8 </v>
      </c>
      <c r="AD11" s="17">
        <f>IF(L11&lt;1,20-$U11,21-$J11-$U11)</f>
        <v>19</v>
      </c>
      <c r="AE11" t="s">
        <v>585</v>
      </c>
      <c r="AF11" s="17" t="str">
        <f>TEXT(RANDBETWEEN(0,0),0)&amp;"gp "&amp;TEXT(RANDBETWEEN(1,4),0)&amp;"sp "&amp;TEXT(RANDBETWEEN(1,6),0)&amp;"cp "</f>
        <v>0gp 1sp 5cp </v>
      </c>
      <c r="AG11" t="s">
        <v>596</v>
      </c>
    </row>
    <row r="12" spans="1:33" ht="12.75">
      <c r="A12" s="12" t="s">
        <v>591</v>
      </c>
      <c r="B12" t="s">
        <v>42</v>
      </c>
      <c r="C12" t="s">
        <v>43</v>
      </c>
      <c r="D12" t="s">
        <v>597</v>
      </c>
      <c r="E12" t="s">
        <v>592</v>
      </c>
      <c r="F12" t="s">
        <v>560</v>
      </c>
      <c r="G12" t="s">
        <v>561</v>
      </c>
      <c r="H12">
        <v>21</v>
      </c>
      <c r="I12" t="s">
        <v>562</v>
      </c>
      <c r="J12">
        <v>2</v>
      </c>
      <c r="K12" s="16">
        <v>12</v>
      </c>
      <c r="L12" s="17">
        <v>13</v>
      </c>
      <c r="M12" s="17">
        <v>11</v>
      </c>
      <c r="N12" s="17">
        <v>11</v>
      </c>
      <c r="O12" s="17">
        <v>14</v>
      </c>
      <c r="P12" s="18">
        <v>16</v>
      </c>
      <c r="Q12" s="17">
        <f>IF($K12&gt;15,0,0)+IF($K12&gt;16,1,0)+IF($K12&gt;17,0,0)</f>
        <v>0</v>
      </c>
      <c r="R12" s="17">
        <f>IF($K12&gt;15,1,0)+IF($K12&gt;16,0,0)+IF($K12&gt;17,2,0)</f>
        <v>0</v>
      </c>
      <c r="S12" s="17">
        <f>IF(N12&lt;15,0,N12-14)</f>
        <v>0</v>
      </c>
      <c r="T12" s="17">
        <f>IF(O12&lt;15,0,O12-14)</f>
        <v>0</v>
      </c>
      <c r="U12" s="17">
        <f>IF(N12&lt;16,0,N12-15)</f>
        <v>0</v>
      </c>
      <c r="V12" t="s">
        <v>593</v>
      </c>
      <c r="W12" t="s">
        <v>583</v>
      </c>
      <c r="X12" t="s">
        <v>594</v>
      </c>
      <c r="Y12">
        <v>4</v>
      </c>
      <c r="Z12" s="17">
        <f>Y12-S12</f>
        <v>4</v>
      </c>
      <c r="AA12" s="17">
        <f>RANDBETWEEN(5,10)+RANDBETWEEN(3,10)+IF(J12&lt;1,1,J12)*T12</f>
        <v>13</v>
      </c>
      <c r="AB12" s="17">
        <f>IF(J12&lt;1,20-$Q12,21-$J12-$Q12)</f>
        <v>19</v>
      </c>
      <c r="AC12" t="str">
        <f>IF(V12="L/Sword","1d8","1d6")&amp;IF(R12&gt;0,"+"&amp;TEXT(R12,0)," ")</f>
        <v>1d8 </v>
      </c>
      <c r="AD12" s="17">
        <f>IF(L12&lt;1,20-$U12,21-$J12-$U12)</f>
        <v>19</v>
      </c>
      <c r="AE12" t="s">
        <v>585</v>
      </c>
      <c r="AF12" s="17" t="str">
        <f>TEXT(RANDBETWEEN(0,0),0)&amp;"gp "&amp;TEXT(RANDBETWEEN(1,4),0)&amp;"sp "&amp;TEXT(RANDBETWEEN(1,6),0)&amp;"cp "</f>
        <v>0gp 2sp 4cp </v>
      </c>
      <c r="AG12" t="s">
        <v>598</v>
      </c>
    </row>
    <row r="13" spans="1:33" ht="12.75">
      <c r="A13" s="12" t="s">
        <v>591</v>
      </c>
      <c r="B13" t="s">
        <v>45</v>
      </c>
      <c r="C13" t="s">
        <v>46</v>
      </c>
      <c r="D13" t="s">
        <v>599</v>
      </c>
      <c r="E13" t="s">
        <v>592</v>
      </c>
      <c r="F13" t="s">
        <v>560</v>
      </c>
      <c r="G13" t="s">
        <v>561</v>
      </c>
      <c r="H13">
        <v>20</v>
      </c>
      <c r="I13" t="s">
        <v>562</v>
      </c>
      <c r="J13">
        <v>2</v>
      </c>
      <c r="K13" s="16">
        <v>15</v>
      </c>
      <c r="L13" s="17">
        <v>14</v>
      </c>
      <c r="M13" s="17">
        <v>15</v>
      </c>
      <c r="N13" s="17">
        <v>12</v>
      </c>
      <c r="O13" s="17">
        <v>11</v>
      </c>
      <c r="P13" s="18">
        <v>11</v>
      </c>
      <c r="Q13" s="17">
        <f>IF($K13&gt;15,0,0)+IF($K13&gt;16,1,0)+IF($K13&gt;17,0,0)</f>
        <v>0</v>
      </c>
      <c r="R13" s="17">
        <f>IF($K13&gt;15,1,0)+IF($K13&gt;16,0,0)+IF($K13&gt;17,2,0)</f>
        <v>0</v>
      </c>
      <c r="S13" s="17">
        <f>IF(N13&lt;15,0,N13-14)</f>
        <v>0</v>
      </c>
      <c r="T13" s="17">
        <f>IF(O13&lt;15,0,O13-14)</f>
        <v>0</v>
      </c>
      <c r="U13" s="17">
        <f>IF(N13&lt;16,0,N13-15)</f>
        <v>0</v>
      </c>
      <c r="V13" t="s">
        <v>593</v>
      </c>
      <c r="W13" t="s">
        <v>583</v>
      </c>
      <c r="X13" t="s">
        <v>594</v>
      </c>
      <c r="Y13">
        <v>4</v>
      </c>
      <c r="Z13" s="17">
        <f>Y13-S13</f>
        <v>4</v>
      </c>
      <c r="AA13" s="17">
        <f>RANDBETWEEN(5,10)+RANDBETWEEN(3,10)+IF(J13&lt;1,1,J13)*T13</f>
        <v>15</v>
      </c>
      <c r="AB13" s="17">
        <f>IF(J13&lt;1,20-$Q13,21-$J13-$Q13)</f>
        <v>19</v>
      </c>
      <c r="AC13" t="str">
        <f>IF(V13="L/Sword","1d8","1d6")&amp;IF(R13&gt;0,"+"&amp;TEXT(R13,0)," ")</f>
        <v>1d8 </v>
      </c>
      <c r="AD13" s="17">
        <f>IF(L13&lt;1,20-$U13,21-$J13-$U13)</f>
        <v>19</v>
      </c>
      <c r="AE13" t="s">
        <v>585</v>
      </c>
      <c r="AF13" s="17" t="str">
        <f>TEXT(RANDBETWEEN(0,0),0)&amp;"gp "&amp;TEXT(RANDBETWEEN(1,4),0)&amp;"sp "&amp;TEXT(RANDBETWEEN(1,6),0)&amp;"cp "</f>
        <v>0gp 2sp 4cp </v>
      </c>
      <c r="AG13" t="s">
        <v>600</v>
      </c>
    </row>
    <row r="14" spans="1:33" ht="12.75">
      <c r="A14" s="12" t="s">
        <v>591</v>
      </c>
      <c r="B14" t="s">
        <v>47</v>
      </c>
      <c r="C14" t="s">
        <v>48</v>
      </c>
      <c r="D14" t="s">
        <v>601</v>
      </c>
      <c r="E14" t="s">
        <v>592</v>
      </c>
      <c r="F14" t="s">
        <v>560</v>
      </c>
      <c r="G14" t="s">
        <v>561</v>
      </c>
      <c r="H14">
        <v>20</v>
      </c>
      <c r="I14" t="s">
        <v>562</v>
      </c>
      <c r="J14">
        <v>2</v>
      </c>
      <c r="K14" s="16">
        <v>12</v>
      </c>
      <c r="L14" s="17">
        <v>6</v>
      </c>
      <c r="M14" s="17">
        <v>9</v>
      </c>
      <c r="N14" s="17">
        <v>10</v>
      </c>
      <c r="O14" s="17">
        <v>13</v>
      </c>
      <c r="P14" s="18">
        <v>9</v>
      </c>
      <c r="Q14" s="17">
        <f>IF($K14&gt;15,0,0)+IF($K14&gt;16,1,0)+IF($K14&gt;17,0,0)</f>
        <v>0</v>
      </c>
      <c r="R14" s="17">
        <f>IF($K14&gt;15,1,0)+IF($K14&gt;16,0,0)+IF($K14&gt;17,2,0)</f>
        <v>0</v>
      </c>
      <c r="S14" s="17">
        <f>IF(N14&lt;15,0,N14-14)</f>
        <v>0</v>
      </c>
      <c r="T14" s="17">
        <f>IF(O14&lt;15,0,O14-14)</f>
        <v>0</v>
      </c>
      <c r="U14" s="17">
        <f>IF(N14&lt;16,0,N14-15)</f>
        <v>0</v>
      </c>
      <c r="V14" t="s">
        <v>593</v>
      </c>
      <c r="W14" t="s">
        <v>583</v>
      </c>
      <c r="X14" t="s">
        <v>594</v>
      </c>
      <c r="Y14">
        <v>4</v>
      </c>
      <c r="Z14" s="17">
        <f>Y14-S14</f>
        <v>4</v>
      </c>
      <c r="AA14" s="17">
        <f>RANDBETWEEN(5,10)+RANDBETWEEN(3,10)+IF(J14&lt;1,1,J14)*T14</f>
        <v>14</v>
      </c>
      <c r="AB14" s="17">
        <f>IF(J14&lt;1,20-$Q14,21-$J14-$Q14)</f>
        <v>19</v>
      </c>
      <c r="AC14" t="str">
        <f>IF(V14="L/Sword","1d8","1d6")&amp;IF(R14&gt;0,"+"&amp;TEXT(R14,0)," ")</f>
        <v>1d8 </v>
      </c>
      <c r="AD14" s="17">
        <f>IF(L14&lt;1,20-$U14,21-$J14-$U14)</f>
        <v>19</v>
      </c>
      <c r="AE14" t="s">
        <v>585</v>
      </c>
      <c r="AF14" s="17" t="str">
        <f>TEXT(RANDBETWEEN(0,0),0)&amp;"gp "&amp;TEXT(RANDBETWEEN(1,4),0)&amp;"sp "&amp;TEXT(RANDBETWEEN(1,6),0)&amp;"cp "</f>
        <v>0gp 4sp 6cp </v>
      </c>
      <c r="AG14" t="s">
        <v>602</v>
      </c>
    </row>
    <row r="15" spans="1:33" ht="12.75">
      <c r="A15" s="12" t="s">
        <v>591</v>
      </c>
      <c r="B15" t="s">
        <v>50</v>
      </c>
      <c r="C15" t="s">
        <v>51</v>
      </c>
      <c r="E15" t="s">
        <v>592</v>
      </c>
      <c r="F15" t="s">
        <v>560</v>
      </c>
      <c r="G15" t="s">
        <v>561</v>
      </c>
      <c r="H15">
        <v>24</v>
      </c>
      <c r="I15" t="s">
        <v>562</v>
      </c>
      <c r="J15">
        <v>2</v>
      </c>
      <c r="K15" s="16">
        <v>12</v>
      </c>
      <c r="L15" s="17">
        <v>11</v>
      </c>
      <c r="M15" s="17">
        <v>14</v>
      </c>
      <c r="N15" s="17">
        <v>13</v>
      </c>
      <c r="O15" s="17">
        <v>13</v>
      </c>
      <c r="P15" s="18">
        <v>11</v>
      </c>
      <c r="Q15" s="17">
        <f>IF($K15&gt;15,0,0)+IF($K15&gt;16,1,0)+IF($K15&gt;17,0,0)</f>
        <v>0</v>
      </c>
      <c r="R15" s="17">
        <f>IF($K15&gt;15,1,0)+IF($K15&gt;16,0,0)+IF($K15&gt;17,2,0)</f>
        <v>0</v>
      </c>
      <c r="S15" s="17">
        <f>IF(N15&lt;15,0,N15-14)</f>
        <v>0</v>
      </c>
      <c r="T15" s="17">
        <f>IF(O15&lt;15,0,O15-14)</f>
        <v>0</v>
      </c>
      <c r="U15" s="17">
        <f>IF(N15&lt;16,0,N15-15)</f>
        <v>0</v>
      </c>
      <c r="V15" t="s">
        <v>593</v>
      </c>
      <c r="W15" t="s">
        <v>583</v>
      </c>
      <c r="X15" t="s">
        <v>594</v>
      </c>
      <c r="Y15">
        <v>4</v>
      </c>
      <c r="Z15" s="17">
        <f>Y15-S15</f>
        <v>4</v>
      </c>
      <c r="AA15" s="17">
        <f>RANDBETWEEN(5,10)+RANDBETWEEN(3,10)+IF(J15&lt;1,1,J15)*T15</f>
        <v>11</v>
      </c>
      <c r="AB15" s="17">
        <f>IF(J15&lt;1,20-$Q15,21-$J15-$Q15)</f>
        <v>19</v>
      </c>
      <c r="AC15" t="str">
        <f>IF(V15="L/Sword","1d8","1d6")&amp;IF(R15&gt;0,"+"&amp;TEXT(R15,0)," ")</f>
        <v>1d8 </v>
      </c>
      <c r="AD15" s="17">
        <f>IF(L15&lt;1,20-$U15,21-$J15-$U15)</f>
        <v>19</v>
      </c>
      <c r="AE15" t="s">
        <v>585</v>
      </c>
      <c r="AF15" s="17" t="str">
        <f>TEXT(RANDBETWEEN(0,0),0)&amp;"gp "&amp;TEXT(RANDBETWEEN(1,4),0)&amp;"sp "&amp;TEXT(RANDBETWEEN(1,6),0)&amp;"cp "</f>
        <v>0gp 2sp 4cp </v>
      </c>
      <c r="AG15" t="s">
        <v>603</v>
      </c>
    </row>
    <row r="16" spans="1:33" ht="12.75">
      <c r="A16" s="12" t="s">
        <v>591</v>
      </c>
      <c r="B16" t="s">
        <v>52</v>
      </c>
      <c r="C16" t="s">
        <v>53</v>
      </c>
      <c r="E16" t="s">
        <v>604</v>
      </c>
      <c r="F16" t="s">
        <v>605</v>
      </c>
      <c r="G16" t="s">
        <v>561</v>
      </c>
      <c r="H16">
        <v>18</v>
      </c>
      <c r="I16" t="s">
        <v>562</v>
      </c>
      <c r="J16">
        <v>2</v>
      </c>
      <c r="K16" s="16">
        <v>14</v>
      </c>
      <c r="L16" s="17">
        <v>10</v>
      </c>
      <c r="M16" s="17">
        <v>13</v>
      </c>
      <c r="N16" s="17">
        <v>16</v>
      </c>
      <c r="O16" s="17">
        <v>10</v>
      </c>
      <c r="P16" s="18">
        <v>13</v>
      </c>
      <c r="Q16" s="17">
        <f>IF($K16&gt;15,0,0)+IF($K16&gt;16,1,0)+IF($K16&gt;17,0,0)</f>
        <v>0</v>
      </c>
      <c r="R16" s="17">
        <f>IF($K16&gt;15,1,0)+IF($K16&gt;16,0,0)+IF($K16&gt;17,2,0)</f>
        <v>0</v>
      </c>
      <c r="S16" s="17">
        <f>IF(N16&lt;15,0,N16-14)</f>
        <v>2</v>
      </c>
      <c r="T16" s="17">
        <f>IF(O16&lt;15,0,O16-14)</f>
        <v>0</v>
      </c>
      <c r="U16" s="17">
        <f>IF(N16&lt;16,0,N16-15)</f>
        <v>1</v>
      </c>
      <c r="V16" t="s">
        <v>606</v>
      </c>
      <c r="W16" t="s">
        <v>607</v>
      </c>
      <c r="X16" t="s">
        <v>584</v>
      </c>
      <c r="Y16">
        <v>8</v>
      </c>
      <c r="Z16" s="17">
        <f>Y16-S16</f>
        <v>6</v>
      </c>
      <c r="AA16" s="17">
        <f>RANDBETWEEN(5,10)+RANDBETWEEN(3,10)+IF(J16&lt;1,1,J16)*T16</f>
        <v>19</v>
      </c>
      <c r="AB16" s="17">
        <f>IF(J16&lt;1,20-$Q16,21-$J16-$Q16)</f>
        <v>19</v>
      </c>
      <c r="AC16" t="str">
        <f>IF(V16="L/Sword","1d8","1d6")&amp;IF(R16&gt;0,"+"&amp;TEXT(R16,0)," ")</f>
        <v>1d6 </v>
      </c>
      <c r="AD16" s="17">
        <f>IF(L16&lt;1,20-$U16,21-$J16-$U16)</f>
        <v>18</v>
      </c>
      <c r="AE16" t="s">
        <v>566</v>
      </c>
      <c r="AF16" s="17" t="str">
        <f>TEXT(RANDBETWEEN(0,0),0)&amp;"gp "&amp;TEXT(RANDBETWEEN(1,4),0)&amp;"sp "&amp;TEXT(RANDBETWEEN(1,6),0)&amp;"cp "</f>
        <v>0gp 4sp 2cp </v>
      </c>
      <c r="AG16" t="s">
        <v>608</v>
      </c>
    </row>
    <row r="17" spans="1:33" ht="12.75">
      <c r="A17" s="12" t="s">
        <v>591</v>
      </c>
      <c r="B17" t="s">
        <v>54</v>
      </c>
      <c r="C17" t="s">
        <v>55</v>
      </c>
      <c r="D17" t="s">
        <v>609</v>
      </c>
      <c r="E17" t="s">
        <v>604</v>
      </c>
      <c r="F17" t="s">
        <v>605</v>
      </c>
      <c r="G17" t="s">
        <v>561</v>
      </c>
      <c r="H17">
        <v>21</v>
      </c>
      <c r="I17" t="s">
        <v>562</v>
      </c>
      <c r="J17">
        <v>2</v>
      </c>
      <c r="K17" s="16">
        <v>14</v>
      </c>
      <c r="L17" s="17">
        <v>11</v>
      </c>
      <c r="M17" s="17">
        <v>10</v>
      </c>
      <c r="N17" s="17">
        <v>17</v>
      </c>
      <c r="O17" s="17">
        <v>10</v>
      </c>
      <c r="P17" s="18">
        <v>14</v>
      </c>
      <c r="Q17" s="17">
        <f>IF($K17&gt;15,0,0)+IF($K17&gt;16,1,0)+IF($K17&gt;17,0,0)</f>
        <v>0</v>
      </c>
      <c r="R17" s="17">
        <f>IF($K17&gt;15,1,0)+IF($K17&gt;16,0,0)+IF($K17&gt;17,2,0)</f>
        <v>0</v>
      </c>
      <c r="S17" s="17">
        <f>IF(N17&lt;15,0,N17-14)</f>
        <v>3</v>
      </c>
      <c r="T17" s="17">
        <f>IF(O17&lt;15,0,O17-14)</f>
        <v>0</v>
      </c>
      <c r="U17" s="17">
        <f>IF(N17&lt;16,0,N17-15)</f>
        <v>2</v>
      </c>
      <c r="V17" t="s">
        <v>606</v>
      </c>
      <c r="W17" t="s">
        <v>607</v>
      </c>
      <c r="X17" t="s">
        <v>584</v>
      </c>
      <c r="Y17">
        <v>8</v>
      </c>
      <c r="Z17" s="17">
        <f>Y17-S17</f>
        <v>5</v>
      </c>
      <c r="AA17" s="17">
        <f>RANDBETWEEN(5,10)+RANDBETWEEN(3,10)+IF(J17&lt;1,1,J17)*T17</f>
        <v>14</v>
      </c>
      <c r="AB17" s="17">
        <f>IF(J17&lt;1,20-$Q17,21-$J17-$Q17)</f>
        <v>19</v>
      </c>
      <c r="AC17" t="str">
        <f>IF(V17="L/Sword","1d8","1d6")&amp;IF(R17&gt;0,"+"&amp;TEXT(R17,0)," ")</f>
        <v>1d6 </v>
      </c>
      <c r="AD17" s="17">
        <f>IF(L17&lt;1,20-$U17,21-$J17-$U17)</f>
        <v>17</v>
      </c>
      <c r="AE17" t="s">
        <v>566</v>
      </c>
      <c r="AF17" s="17" t="str">
        <f>TEXT(RANDBETWEEN(0,0),0)&amp;"gp "&amp;TEXT(RANDBETWEEN(1,4),0)&amp;"sp "&amp;TEXT(RANDBETWEEN(1,6),0)&amp;"cp "</f>
        <v>0gp 2sp 1cp </v>
      </c>
      <c r="AG17" t="s">
        <v>610</v>
      </c>
    </row>
    <row r="18" spans="1:33" ht="12.75">
      <c r="A18" s="12" t="s">
        <v>591</v>
      </c>
      <c r="B18" t="s">
        <v>57</v>
      </c>
      <c r="C18" t="s">
        <v>58</v>
      </c>
      <c r="E18" t="s">
        <v>604</v>
      </c>
      <c r="F18" t="s">
        <v>605</v>
      </c>
      <c r="G18" t="s">
        <v>561</v>
      </c>
      <c r="H18">
        <v>20</v>
      </c>
      <c r="I18" t="s">
        <v>562</v>
      </c>
      <c r="J18">
        <v>2</v>
      </c>
      <c r="K18" s="16">
        <v>14</v>
      </c>
      <c r="L18" s="17">
        <v>10</v>
      </c>
      <c r="M18" s="17">
        <v>9</v>
      </c>
      <c r="N18" s="17">
        <v>11</v>
      </c>
      <c r="O18" s="17">
        <v>10</v>
      </c>
      <c r="P18" s="18">
        <v>11</v>
      </c>
      <c r="Q18" s="17">
        <f>IF($K18&gt;15,0,0)+IF($K18&gt;16,1,0)+IF($K18&gt;17,0,0)</f>
        <v>0</v>
      </c>
      <c r="R18" s="17">
        <f>IF($K18&gt;15,1,0)+IF($K18&gt;16,0,0)+IF($K18&gt;17,2,0)</f>
        <v>0</v>
      </c>
      <c r="S18" s="17">
        <f>IF(N18&lt;15,0,N18-14)</f>
        <v>0</v>
      </c>
      <c r="T18" s="17">
        <f>IF(O18&lt;15,0,O18-14)</f>
        <v>0</v>
      </c>
      <c r="U18" s="17">
        <f>IF(N18&lt;16,0,N18-15)</f>
        <v>0</v>
      </c>
      <c r="V18" t="s">
        <v>606</v>
      </c>
      <c r="W18" t="s">
        <v>607</v>
      </c>
      <c r="X18" t="s">
        <v>584</v>
      </c>
      <c r="Y18">
        <v>8</v>
      </c>
      <c r="Z18" s="17">
        <f>Y18-S18</f>
        <v>8</v>
      </c>
      <c r="AA18" s="17">
        <f>RANDBETWEEN(5,10)+RANDBETWEEN(3,10)+IF(J18&lt;1,1,J18)*T18</f>
        <v>15</v>
      </c>
      <c r="AB18" s="17">
        <f>IF(J18&lt;1,20-$Q18,21-$J18-$Q18)</f>
        <v>19</v>
      </c>
      <c r="AC18" t="str">
        <f>IF(V18="L/Sword","1d8","1d6")&amp;IF(R18&gt;0,"+"&amp;TEXT(R18,0)," ")</f>
        <v>1d6 </v>
      </c>
      <c r="AD18" s="17">
        <f>IF(L18&lt;1,20-$U18,21-$J18-$U18)</f>
        <v>19</v>
      </c>
      <c r="AE18" t="s">
        <v>566</v>
      </c>
      <c r="AF18" s="17" t="str">
        <f>TEXT(RANDBETWEEN(0,0),0)&amp;"gp "&amp;TEXT(RANDBETWEEN(1,4),0)&amp;"sp "&amp;TEXT(RANDBETWEEN(1,6),0)&amp;"cp "</f>
        <v>0gp 1sp 6cp </v>
      </c>
      <c r="AG18" t="s">
        <v>611</v>
      </c>
    </row>
    <row r="19" spans="1:33" ht="12.75">
      <c r="A19" s="12" t="s">
        <v>591</v>
      </c>
      <c r="B19" t="s">
        <v>59</v>
      </c>
      <c r="C19" t="s">
        <v>60</v>
      </c>
      <c r="E19" t="s">
        <v>604</v>
      </c>
      <c r="F19" t="s">
        <v>560</v>
      </c>
      <c r="G19" t="s">
        <v>561</v>
      </c>
      <c r="H19">
        <v>17</v>
      </c>
      <c r="I19" t="s">
        <v>562</v>
      </c>
      <c r="J19">
        <v>2</v>
      </c>
      <c r="K19" s="16">
        <v>10</v>
      </c>
      <c r="L19" s="17">
        <v>15</v>
      </c>
      <c r="M19" s="17">
        <v>12</v>
      </c>
      <c r="N19" s="17">
        <v>15</v>
      </c>
      <c r="O19" s="17">
        <v>16</v>
      </c>
      <c r="P19" s="18">
        <v>12</v>
      </c>
      <c r="Q19" s="17">
        <f>IF($K19&gt;15,0,0)+IF($K19&gt;16,1,0)+IF($K19&gt;17,0,0)</f>
        <v>0</v>
      </c>
      <c r="R19" s="17">
        <f>IF($K19&gt;15,1,0)+IF($K19&gt;16,0,0)+IF($K19&gt;17,2,0)</f>
        <v>0</v>
      </c>
      <c r="S19" s="17">
        <f>IF(N19&lt;15,0,N19-14)</f>
        <v>1</v>
      </c>
      <c r="T19" s="17">
        <f>IF(O19&lt;15,0,O19-14)</f>
        <v>2</v>
      </c>
      <c r="U19" s="17">
        <f>IF(N19&lt;16,0,N19-15)</f>
        <v>0</v>
      </c>
      <c r="V19" t="s">
        <v>606</v>
      </c>
      <c r="W19" t="s">
        <v>607</v>
      </c>
      <c r="X19" t="s">
        <v>584</v>
      </c>
      <c r="Y19">
        <v>8</v>
      </c>
      <c r="Z19" s="17">
        <f>Y19-S19</f>
        <v>7</v>
      </c>
      <c r="AA19" s="17">
        <f>RANDBETWEEN(5,10)+RANDBETWEEN(3,10)+IF(J19&lt;1,1,J19)*T19</f>
        <v>19</v>
      </c>
      <c r="AB19" s="17">
        <f>IF(J19&lt;1,20-$Q19,21-$J19-$Q19)</f>
        <v>19</v>
      </c>
      <c r="AC19" t="str">
        <f>IF(V19="L/Sword","1d8","1d6")&amp;IF(R19&gt;0,"+"&amp;TEXT(R19,0)," ")</f>
        <v>1d6 </v>
      </c>
      <c r="AD19" s="17">
        <f>IF(L19&lt;1,20-$U19,21-$J19-$U19)</f>
        <v>19</v>
      </c>
      <c r="AE19" t="s">
        <v>566</v>
      </c>
      <c r="AF19" s="17" t="str">
        <f>TEXT(RANDBETWEEN(0,0),0)&amp;"gp "&amp;TEXT(RANDBETWEEN(1,4),0)&amp;"sp "&amp;TEXT(RANDBETWEEN(1,6),0)&amp;"cp "</f>
        <v>0gp 1sp 4cp </v>
      </c>
      <c r="AG19" t="s">
        <v>612</v>
      </c>
    </row>
    <row r="20" spans="1:33" ht="12.75">
      <c r="A20" s="12" t="s">
        <v>591</v>
      </c>
      <c r="B20" t="s">
        <v>61</v>
      </c>
      <c r="C20" t="s">
        <v>62</v>
      </c>
      <c r="D20" t="s">
        <v>613</v>
      </c>
      <c r="E20" t="s">
        <v>604</v>
      </c>
      <c r="F20" t="s">
        <v>560</v>
      </c>
      <c r="G20" t="s">
        <v>561</v>
      </c>
      <c r="H20">
        <v>24</v>
      </c>
      <c r="I20" t="s">
        <v>562</v>
      </c>
      <c r="J20">
        <v>2</v>
      </c>
      <c r="K20" s="16">
        <v>14</v>
      </c>
      <c r="L20" s="17">
        <v>8</v>
      </c>
      <c r="M20" s="17">
        <v>11</v>
      </c>
      <c r="N20" s="17">
        <v>16</v>
      </c>
      <c r="O20" s="17">
        <v>12</v>
      </c>
      <c r="P20" s="18">
        <f>RANDBETWEEN(2,6)+RANDBETWEEN(2,6)+RANDBETWEEN(2,6)</f>
        <v>15</v>
      </c>
      <c r="Q20" s="17">
        <f>IF($K20&gt;15,0,0)+IF($K20&gt;16,1,0)+IF($K20&gt;17,0,0)</f>
        <v>0</v>
      </c>
      <c r="R20" s="17">
        <f>IF($K20&gt;15,1,0)+IF($K20&gt;16,0,0)+IF($K20&gt;17,2,0)</f>
        <v>0</v>
      </c>
      <c r="S20" s="17">
        <f>IF(N20&lt;15,0,N20-14)</f>
        <v>2</v>
      </c>
      <c r="T20" s="17">
        <f>IF(O20&lt;15,0,O20-14)</f>
        <v>0</v>
      </c>
      <c r="U20" s="17">
        <f>IF(N20&lt;16,0,N20-15)</f>
        <v>1</v>
      </c>
      <c r="V20" t="s">
        <v>606</v>
      </c>
      <c r="W20" t="s">
        <v>607</v>
      </c>
      <c r="X20" t="s">
        <v>584</v>
      </c>
      <c r="Y20">
        <v>8</v>
      </c>
      <c r="Z20" s="17">
        <f>Y20-S20</f>
        <v>6</v>
      </c>
      <c r="AA20" s="17">
        <f>RANDBETWEEN(5,10)+RANDBETWEEN(3,10)+IF(J20&lt;1,1,J20)*T20</f>
        <v>15</v>
      </c>
      <c r="AB20" s="17">
        <f>IF(J20&lt;1,20-$Q20,21-$J20-$Q20)</f>
        <v>19</v>
      </c>
      <c r="AC20" t="str">
        <f>IF(V20="L/Sword","1d8","1d6")&amp;IF(R20&gt;0,"+"&amp;TEXT(R20,0)," ")</f>
        <v>1d6 </v>
      </c>
      <c r="AD20" s="17">
        <f>IF(L20&lt;1,20-$U20,21-$J20-$U20)</f>
        <v>18</v>
      </c>
      <c r="AE20" t="s">
        <v>566</v>
      </c>
      <c r="AF20" s="17" t="str">
        <f>TEXT(RANDBETWEEN(0,0),0)&amp;"gp "&amp;TEXT(RANDBETWEEN(1,4),0)&amp;"sp "&amp;TEXT(RANDBETWEEN(1,6),0)&amp;"cp "</f>
        <v>0gp 4sp 3cp </v>
      </c>
      <c r="AG20" t="s">
        <v>614</v>
      </c>
    </row>
    <row r="21" spans="1:33" ht="12.75">
      <c r="A21" s="12" t="s">
        <v>591</v>
      </c>
      <c r="B21" t="s">
        <v>64</v>
      </c>
      <c r="C21" t="s">
        <v>65</v>
      </c>
      <c r="E21" t="s">
        <v>604</v>
      </c>
      <c r="F21" t="s">
        <v>560</v>
      </c>
      <c r="G21" t="s">
        <v>561</v>
      </c>
      <c r="H21">
        <v>23</v>
      </c>
      <c r="I21" t="s">
        <v>562</v>
      </c>
      <c r="J21">
        <v>2</v>
      </c>
      <c r="K21" s="16">
        <v>14</v>
      </c>
      <c r="L21" s="17">
        <v>14</v>
      </c>
      <c r="M21" s="17">
        <v>12</v>
      </c>
      <c r="N21" s="17">
        <v>17</v>
      </c>
      <c r="O21" s="17">
        <v>18</v>
      </c>
      <c r="P21" s="18">
        <v>12</v>
      </c>
      <c r="Q21" s="17">
        <f>IF($K21&gt;15,0,0)+IF($K21&gt;16,1,0)+IF($K21&gt;17,0,0)</f>
        <v>0</v>
      </c>
      <c r="R21" s="17">
        <f>IF($K21&gt;15,1,0)+IF($K21&gt;16,0,0)+IF($K21&gt;17,2,0)</f>
        <v>0</v>
      </c>
      <c r="S21" s="17">
        <f>IF(N21&lt;15,0,N21-14)</f>
        <v>3</v>
      </c>
      <c r="T21" s="17">
        <f>IF(O21&lt;15,0,O21-14)</f>
        <v>4</v>
      </c>
      <c r="U21" s="17">
        <f>IF(N21&lt;16,0,N21-15)</f>
        <v>2</v>
      </c>
      <c r="V21" t="s">
        <v>606</v>
      </c>
      <c r="W21" t="s">
        <v>607</v>
      </c>
      <c r="X21" t="s">
        <v>584</v>
      </c>
      <c r="Y21">
        <v>8</v>
      </c>
      <c r="Z21" s="17">
        <f>Y21-S21</f>
        <v>5</v>
      </c>
      <c r="AA21" s="17">
        <f>RANDBETWEEN(5,10)+RANDBETWEEN(3,10)+IF(J21&lt;1,1,J21)*T21</f>
        <v>17</v>
      </c>
      <c r="AB21" s="17">
        <f>IF(J21&lt;1,20-$Q21,21-$J21-$Q21)</f>
        <v>19</v>
      </c>
      <c r="AC21" t="str">
        <f>IF(V21="L/Sword","1d8","1d6")&amp;IF(R21&gt;0,"+"&amp;TEXT(R21,0)," ")</f>
        <v>1d6 </v>
      </c>
      <c r="AD21" s="17">
        <f>IF(L21&lt;1,20-$U21,21-$J21-$U21)</f>
        <v>17</v>
      </c>
      <c r="AE21" t="s">
        <v>566</v>
      </c>
      <c r="AF21" s="17" t="str">
        <f>TEXT(RANDBETWEEN(0,0),0)&amp;"gp "&amp;TEXT(RANDBETWEEN(1,4),0)&amp;"sp "&amp;TEXT(RANDBETWEEN(1,6),0)&amp;"cp "</f>
        <v>0gp 1sp 4cp </v>
      </c>
      <c r="AG21" t="s">
        <v>615</v>
      </c>
    </row>
    <row r="22" spans="1:33" ht="12.75">
      <c r="A22" t="s">
        <v>616</v>
      </c>
      <c r="B22" t="s">
        <v>66</v>
      </c>
      <c r="C22" t="s">
        <v>67</v>
      </c>
      <c r="E22" t="s">
        <v>617</v>
      </c>
      <c r="F22" t="s">
        <v>605</v>
      </c>
      <c r="G22" t="s">
        <v>561</v>
      </c>
      <c r="H22">
        <v>25</v>
      </c>
      <c r="I22" t="s">
        <v>562</v>
      </c>
      <c r="J22">
        <v>3</v>
      </c>
      <c r="K22" s="16">
        <v>10</v>
      </c>
      <c r="L22" s="17">
        <v>12</v>
      </c>
      <c r="M22" s="17">
        <v>15</v>
      </c>
      <c r="N22" s="17">
        <v>10</v>
      </c>
      <c r="O22" s="17">
        <v>13</v>
      </c>
      <c r="P22" s="18">
        <v>11</v>
      </c>
      <c r="Q22" s="17">
        <f>IF($K22&gt;15,0,0)+IF($K22&gt;16,1,0)+IF($K22&gt;17,0,0)</f>
        <v>0</v>
      </c>
      <c r="R22" s="17">
        <f>IF($K22&gt;15,1,0)+IF($K22&gt;16,0,0)+IF($K22&gt;17,2,0)</f>
        <v>0</v>
      </c>
      <c r="S22" s="17">
        <f>IF(N22&lt;15,0,N22-14)</f>
        <v>0</v>
      </c>
      <c r="T22" s="17">
        <f>IF(O22&lt;15,0,O22-14)</f>
        <v>0</v>
      </c>
      <c r="U22" s="17">
        <f>IF(N22&lt;16,0,N22-15)</f>
        <v>0</v>
      </c>
      <c r="V22" t="s">
        <v>618</v>
      </c>
      <c r="W22" t="s">
        <v>618</v>
      </c>
      <c r="X22" t="s">
        <v>594</v>
      </c>
      <c r="Y22">
        <v>4</v>
      </c>
      <c r="Z22" s="17">
        <f>Y22-S22</f>
        <v>4</v>
      </c>
      <c r="AA22" s="17">
        <f>RANDBETWEEN(5,10)+RANDBETWEEN(3,10)+RANDBETWEEN(3,10)+IF(J226&lt;1,1,J226)*T226</f>
        <v>13</v>
      </c>
      <c r="AB22" s="17">
        <f>IF(J22&lt;1,20-$Q22,21-$J22-$Q22)</f>
        <v>18</v>
      </c>
      <c r="AC22" t="s">
        <v>619</v>
      </c>
      <c r="AD22" s="17">
        <f>IF(L22&lt;1,20-$U22,21-$J22-$U22)</f>
        <v>18</v>
      </c>
      <c r="AE22" t="s">
        <v>619</v>
      </c>
      <c r="AF22" s="17" t="str">
        <f>TEXT(RANDBETWEEN(0,0),0)&amp;"gp "&amp;TEXT(RANDBETWEEN(1,4),0)&amp;"sp "&amp;TEXT(RANDBETWEEN(1,6),0)&amp;"cp "</f>
        <v>0gp 4sp 6cp </v>
      </c>
      <c r="AG22" t="s">
        <v>620</v>
      </c>
    </row>
    <row r="23" spans="1:33" ht="12.75">
      <c r="A23" t="s">
        <v>621</v>
      </c>
      <c r="B23" t="s">
        <v>68</v>
      </c>
      <c r="C23" t="s">
        <v>69</v>
      </c>
      <c r="E23" t="s">
        <v>622</v>
      </c>
      <c r="F23" t="s">
        <v>560</v>
      </c>
      <c r="G23" t="s">
        <v>561</v>
      </c>
      <c r="H23">
        <v>27</v>
      </c>
      <c r="I23" t="s">
        <v>562</v>
      </c>
      <c r="J23">
        <v>4</v>
      </c>
      <c r="K23" s="16">
        <v>14</v>
      </c>
      <c r="L23" s="17">
        <v>10</v>
      </c>
      <c r="M23" s="17">
        <v>10</v>
      </c>
      <c r="N23" s="17">
        <v>12</v>
      </c>
      <c r="O23" s="17">
        <v>11</v>
      </c>
      <c r="P23" s="18">
        <v>15</v>
      </c>
      <c r="Q23" s="17">
        <f>IF($K23&gt;15,0,0)+IF($K23&gt;16,1,0)+IF($K23&gt;17,0,0)</f>
        <v>0</v>
      </c>
      <c r="R23" s="17">
        <f>IF($K23&gt;15,1,0)+IF($K23&gt;16,0,0)+IF($K23&gt;17,2,0)</f>
        <v>0</v>
      </c>
      <c r="S23" s="17">
        <f>IF(N23&lt;15,0,N23-14)</f>
        <v>0</v>
      </c>
      <c r="T23" s="17">
        <f>IF(O23&lt;15,0,O23-14)</f>
        <v>0</v>
      </c>
      <c r="U23" s="17">
        <f>IF(N23&lt;16,0,N23-15)</f>
        <v>0</v>
      </c>
      <c r="V23" t="s">
        <v>623</v>
      </c>
      <c r="W23" t="s">
        <v>607</v>
      </c>
      <c r="X23" t="s">
        <v>594</v>
      </c>
      <c r="Y23">
        <v>4</v>
      </c>
      <c r="Z23" s="17">
        <f>Y23-S23</f>
        <v>4</v>
      </c>
      <c r="AA23" s="17">
        <f>RANDBETWEEN(5,10)+RANDBETWEEN(3,10)+RANDBETWEEN(3,10)+RANDBETWEEN(3,10)+IF(J23&lt;1,1,J23)*T23</f>
        <v>32</v>
      </c>
      <c r="AB23" s="17">
        <f>IF(J23&lt;1,20-$Q23,21-$J23-$Q23)</f>
        <v>17</v>
      </c>
      <c r="AC23" t="s">
        <v>624</v>
      </c>
      <c r="AD23" s="17">
        <f>IF(L23&lt;1,20-$U23,21-$J23-$U23)</f>
        <v>17</v>
      </c>
      <c r="AE23" t="s">
        <v>566</v>
      </c>
      <c r="AF23" s="17" t="str">
        <f>"20pp "&amp;"11 gp "&amp;"8 sp "&amp;TEXT(RANDBETWEEN(1,6),0)&amp;"cp 750gp silver flagon"</f>
        <v>20pp 11 gp 8 sp 4cp 750gp silver flagon</v>
      </c>
      <c r="AG23" t="s">
        <v>625</v>
      </c>
    </row>
    <row r="24" spans="1:33" ht="12.75">
      <c r="A24" t="s">
        <v>626</v>
      </c>
      <c r="B24" t="s">
        <v>70</v>
      </c>
      <c r="C24" t="s">
        <v>71</v>
      </c>
      <c r="E24" t="s">
        <v>627</v>
      </c>
      <c r="F24" t="s">
        <v>605</v>
      </c>
      <c r="G24" t="s">
        <v>561</v>
      </c>
      <c r="H24">
        <v>21</v>
      </c>
      <c r="I24" t="s">
        <v>562</v>
      </c>
      <c r="J24">
        <v>2</v>
      </c>
      <c r="K24" s="16">
        <v>14</v>
      </c>
      <c r="L24" s="17">
        <v>10</v>
      </c>
      <c r="M24" s="17">
        <v>13</v>
      </c>
      <c r="N24" s="17">
        <v>12</v>
      </c>
      <c r="O24" s="17">
        <v>14</v>
      </c>
      <c r="P24" s="18">
        <f>RANDBETWEEN(2,6)+RANDBETWEEN(2,6)+RANDBETWEEN(2,6)</f>
        <v>15</v>
      </c>
      <c r="Q24" s="17">
        <f>IF($K24&gt;15,0,0)+IF($K24&gt;16,1,0)+IF($K24&gt;17,0,0)</f>
        <v>0</v>
      </c>
      <c r="R24" s="17">
        <f>IF($K24&gt;15,1,0)+IF($K24&gt;16,0,0)+IF($K24&gt;17,2,0)</f>
        <v>0</v>
      </c>
      <c r="S24" s="17">
        <f>IF(N24&lt;15,0,N24-14)</f>
        <v>0</v>
      </c>
      <c r="T24" s="17">
        <f>IF(O24&lt;15,0,O24-14)</f>
        <v>0</v>
      </c>
      <c r="U24" s="17">
        <f>IF(N24&lt;16,0,N24-15)</f>
        <v>0</v>
      </c>
      <c r="V24" t="s">
        <v>563</v>
      </c>
      <c r="W24" t="s">
        <v>564</v>
      </c>
      <c r="X24" t="s">
        <v>594</v>
      </c>
      <c r="Y24">
        <v>4</v>
      </c>
      <c r="Z24" s="17">
        <f>Y24-S24</f>
        <v>4</v>
      </c>
      <c r="AA24" s="17">
        <f>RANDBETWEEN(5,10)+RANDBETWEEN(3,10)+IF(J24&lt;1,1,J24)*T24</f>
        <v>18</v>
      </c>
      <c r="AB24" s="17">
        <f>IF(J24&lt;1,20-$Q24,21-$J24-$Q24)</f>
        <v>19</v>
      </c>
      <c r="AC24" t="str">
        <f>IF(V24="L/Sword","1d8","1d6")&amp;IF(R24&gt;0,"+"&amp;TEXT(R24,0)," ")</f>
        <v>1d6 </v>
      </c>
      <c r="AD24" s="17">
        <f>IF(L24&lt;1,20-$U24,21-$J24-$U24)</f>
        <v>19</v>
      </c>
      <c r="AE24" t="s">
        <v>566</v>
      </c>
      <c r="AF24" s="17" t="str">
        <f>TEXT(RANDBETWEEN(0,0),0)&amp;"gp "&amp;TEXT(RANDBETWEEN(1,4),0)&amp;"sp "&amp;TEXT(RANDBETWEEN(1,6),0)&amp;"cp "</f>
        <v>0gp 1sp 5cp </v>
      </c>
      <c r="AG24" t="s">
        <v>628</v>
      </c>
    </row>
    <row r="25" spans="1:33" ht="12.75">
      <c r="A25" t="s">
        <v>626</v>
      </c>
      <c r="B25" t="s">
        <v>73</v>
      </c>
      <c r="C25" t="s">
        <v>74</v>
      </c>
      <c r="D25" t="s">
        <v>629</v>
      </c>
      <c r="E25" t="s">
        <v>627</v>
      </c>
      <c r="F25" t="s">
        <v>605</v>
      </c>
      <c r="G25" t="s">
        <v>561</v>
      </c>
      <c r="H25">
        <v>18</v>
      </c>
      <c r="I25" t="s">
        <v>562</v>
      </c>
      <c r="J25">
        <v>2</v>
      </c>
      <c r="K25" s="16">
        <v>15</v>
      </c>
      <c r="L25" s="17">
        <v>15</v>
      </c>
      <c r="M25" s="17">
        <v>9</v>
      </c>
      <c r="N25" s="17">
        <v>14</v>
      </c>
      <c r="O25" s="17">
        <v>12</v>
      </c>
      <c r="P25" s="18">
        <v>14</v>
      </c>
      <c r="Q25" s="17">
        <f>IF($K25&gt;15,0,0)+IF($K25&gt;16,1,0)+IF($K25&gt;17,0,0)</f>
        <v>0</v>
      </c>
      <c r="R25" s="17">
        <f>IF($K25&gt;15,1,0)+IF($K25&gt;16,0,0)+IF($K25&gt;17,2,0)</f>
        <v>0</v>
      </c>
      <c r="S25" s="17">
        <f>IF(N25&lt;15,0,N25-14)</f>
        <v>0</v>
      </c>
      <c r="T25" s="17">
        <f>IF(O25&lt;15,0,O25-14)</f>
        <v>0</v>
      </c>
      <c r="U25" s="17">
        <f>IF(N25&lt;16,0,N25-15)</f>
        <v>0</v>
      </c>
      <c r="V25" t="s">
        <v>563</v>
      </c>
      <c r="W25" t="s">
        <v>564</v>
      </c>
      <c r="X25" t="s">
        <v>594</v>
      </c>
      <c r="Y25">
        <v>4</v>
      </c>
      <c r="Z25" s="17">
        <f>Y25-S25</f>
        <v>4</v>
      </c>
      <c r="AA25" s="17">
        <f>RANDBETWEEN(5,10)+RANDBETWEEN(3,10)+IF(J25&lt;1,1,J25)*T25</f>
        <v>15</v>
      </c>
      <c r="AB25" s="17">
        <f>IF(J25&lt;1,20-$Q25,21-$J25-$Q25)</f>
        <v>19</v>
      </c>
      <c r="AC25" t="str">
        <f>IF(V25="L/Sword","1d8","1d6")&amp;IF(R25&gt;0,"+"&amp;TEXT(R25,0)," ")</f>
        <v>1d6 </v>
      </c>
      <c r="AD25" s="17">
        <f>IF(L25&lt;1,20-$U25,21-$J25-$U25)</f>
        <v>19</v>
      </c>
      <c r="AE25" t="s">
        <v>566</v>
      </c>
      <c r="AF25" s="17" t="str">
        <f>TEXT(RANDBETWEEN(0,0),0)&amp;"gp "&amp;TEXT(RANDBETWEEN(1,4),0)&amp;"sp "&amp;TEXT(RANDBETWEEN(1,6),0)&amp;"cp "</f>
        <v>0gp 4sp 2cp </v>
      </c>
      <c r="AG25" t="s">
        <v>630</v>
      </c>
    </row>
    <row r="26" spans="1:33" ht="12.75">
      <c r="A26" t="s">
        <v>626</v>
      </c>
      <c r="B26" t="s">
        <v>76</v>
      </c>
      <c r="C26" t="s">
        <v>77</v>
      </c>
      <c r="D26" t="s">
        <v>631</v>
      </c>
      <c r="E26" t="s">
        <v>627</v>
      </c>
      <c r="F26" t="s">
        <v>605</v>
      </c>
      <c r="G26" t="s">
        <v>561</v>
      </c>
      <c r="H26">
        <v>22</v>
      </c>
      <c r="I26" t="s">
        <v>562</v>
      </c>
      <c r="J26">
        <v>2</v>
      </c>
      <c r="K26" s="16">
        <v>13</v>
      </c>
      <c r="L26" s="17">
        <v>8</v>
      </c>
      <c r="M26" s="17">
        <v>13</v>
      </c>
      <c r="N26" s="17">
        <v>11</v>
      </c>
      <c r="O26" s="17">
        <v>12</v>
      </c>
      <c r="P26" s="18">
        <v>10</v>
      </c>
      <c r="Q26" s="17">
        <f>IF($K26&gt;15,0,0)+IF($K26&gt;16,1,0)+IF($K26&gt;17,0,0)</f>
        <v>0</v>
      </c>
      <c r="R26" s="17">
        <f>IF($K26&gt;15,1,0)+IF($K26&gt;16,0,0)+IF($K26&gt;17,2,0)</f>
        <v>0</v>
      </c>
      <c r="S26" s="17">
        <f>IF(N26&lt;15,0,N26-14)</f>
        <v>0</v>
      </c>
      <c r="T26" s="17">
        <f>IF(O26&lt;15,0,O26-14)</f>
        <v>0</v>
      </c>
      <c r="U26" s="17">
        <f>IF(N26&lt;16,0,N26-15)</f>
        <v>0</v>
      </c>
      <c r="V26" t="s">
        <v>563</v>
      </c>
      <c r="W26" t="s">
        <v>564</v>
      </c>
      <c r="X26" t="s">
        <v>594</v>
      </c>
      <c r="Y26">
        <v>4</v>
      </c>
      <c r="Z26" s="17">
        <f>Y26-S26</f>
        <v>4</v>
      </c>
      <c r="AA26" s="17">
        <f>RANDBETWEEN(5,10)+RANDBETWEEN(3,10)+IF(J26&lt;1,1,J26)*T26</f>
        <v>15</v>
      </c>
      <c r="AB26" s="17">
        <f>IF(J26&lt;1,20-$Q26,21-$J26-$Q26)</f>
        <v>19</v>
      </c>
      <c r="AC26" t="str">
        <f>IF(V26="L/Sword","1d8","1d6")&amp;IF(R26&gt;0,"+"&amp;TEXT(R26,0)," ")</f>
        <v>1d6 </v>
      </c>
      <c r="AD26" s="17">
        <f>IF(L26&lt;1,20-$U26,21-$J26-$U26)</f>
        <v>19</v>
      </c>
      <c r="AE26" t="s">
        <v>566</v>
      </c>
      <c r="AF26" s="17" t="str">
        <f>TEXT(RANDBETWEEN(0,0),0)&amp;"gp "&amp;TEXT(RANDBETWEEN(1,4),0)&amp;"sp "&amp;TEXT(RANDBETWEEN(1,6),0)&amp;"cp "</f>
        <v>0gp 2sp 5cp </v>
      </c>
      <c r="AG26" t="s">
        <v>632</v>
      </c>
    </row>
    <row r="27" spans="1:33" ht="12.75">
      <c r="A27" t="s">
        <v>626</v>
      </c>
      <c r="B27" t="s">
        <v>79</v>
      </c>
      <c r="C27" t="s">
        <v>80</v>
      </c>
      <c r="E27" t="s">
        <v>627</v>
      </c>
      <c r="F27" t="s">
        <v>560</v>
      </c>
      <c r="G27" t="s">
        <v>561</v>
      </c>
      <c r="H27">
        <v>19</v>
      </c>
      <c r="I27" t="s">
        <v>562</v>
      </c>
      <c r="J27">
        <v>2</v>
      </c>
      <c r="K27" s="16">
        <v>10</v>
      </c>
      <c r="L27" s="17">
        <v>8</v>
      </c>
      <c r="M27" s="17">
        <v>14</v>
      </c>
      <c r="N27" s="17">
        <v>14</v>
      </c>
      <c r="O27" s="17">
        <v>13</v>
      </c>
      <c r="P27" s="18">
        <v>12</v>
      </c>
      <c r="Q27" s="17">
        <f>IF($K27&gt;15,0,0)+IF($K27&gt;16,1,0)+IF($K27&gt;17,0,0)</f>
        <v>0</v>
      </c>
      <c r="R27" s="17">
        <f>IF($K27&gt;15,1,0)+IF($K27&gt;16,0,0)+IF($K27&gt;17,2,0)</f>
        <v>0</v>
      </c>
      <c r="S27" s="17">
        <f>IF(N27&lt;15,0,N27-14)</f>
        <v>0</v>
      </c>
      <c r="T27" s="17">
        <f>IF(O27&lt;15,0,O27-14)</f>
        <v>0</v>
      </c>
      <c r="U27" s="17">
        <f>IF(N27&lt;16,0,N27-15)</f>
        <v>0</v>
      </c>
      <c r="V27" t="s">
        <v>563</v>
      </c>
      <c r="W27" t="s">
        <v>564</v>
      </c>
      <c r="X27" t="s">
        <v>594</v>
      </c>
      <c r="Y27">
        <v>4</v>
      </c>
      <c r="Z27" s="17">
        <f>Y27-S27</f>
        <v>4</v>
      </c>
      <c r="AA27" s="17">
        <f>RANDBETWEEN(5,10)+RANDBETWEEN(3,10)+IF(J27&lt;1,1,J27)*T27</f>
        <v>16</v>
      </c>
      <c r="AB27" s="17">
        <f>IF(J27&lt;1,20-$Q27,21-$J27-$Q27)</f>
        <v>19</v>
      </c>
      <c r="AC27" t="str">
        <f>IF(V27="L/Sword","1d8","1d6")&amp;IF(R27&gt;0,"+"&amp;TEXT(R27,0)," ")</f>
        <v>1d6 </v>
      </c>
      <c r="AD27" s="17">
        <f>IF(L27&lt;1,20-$U27,21-$J27-$U27)</f>
        <v>19</v>
      </c>
      <c r="AE27" t="s">
        <v>566</v>
      </c>
      <c r="AF27" s="17" t="str">
        <f>TEXT(RANDBETWEEN(0,0),0)&amp;"gp "&amp;TEXT(RANDBETWEEN(1,4),0)&amp;"sp "&amp;TEXT(RANDBETWEEN(1,6),0)&amp;"cp "</f>
        <v>0gp 3sp 2cp </v>
      </c>
      <c r="AG27" t="s">
        <v>633</v>
      </c>
    </row>
    <row r="28" spans="1:33" ht="12.75">
      <c r="A28" t="s">
        <v>626</v>
      </c>
      <c r="B28" t="s">
        <v>82</v>
      </c>
      <c r="C28" t="s">
        <v>83</v>
      </c>
      <c r="D28" t="s">
        <v>634</v>
      </c>
      <c r="E28" t="s">
        <v>627</v>
      </c>
      <c r="F28" t="s">
        <v>560</v>
      </c>
      <c r="G28" t="s">
        <v>561</v>
      </c>
      <c r="H28">
        <v>22</v>
      </c>
      <c r="I28" t="s">
        <v>562</v>
      </c>
      <c r="J28">
        <v>2</v>
      </c>
      <c r="K28" s="16">
        <v>12</v>
      </c>
      <c r="L28" s="17">
        <v>13</v>
      </c>
      <c r="M28" s="17">
        <v>12</v>
      </c>
      <c r="N28" s="17">
        <v>9</v>
      </c>
      <c r="O28" s="17">
        <v>12</v>
      </c>
      <c r="P28" s="18">
        <v>11</v>
      </c>
      <c r="Q28" s="17">
        <f>IF($K28&gt;15,0,0)+IF($K28&gt;16,1,0)+IF($K28&gt;17,0,0)</f>
        <v>0</v>
      </c>
      <c r="R28" s="17">
        <f>IF($K28&gt;15,1,0)+IF($K28&gt;16,0,0)+IF($K28&gt;17,2,0)</f>
        <v>0</v>
      </c>
      <c r="S28" s="17">
        <f>IF(N28&lt;15,0,N28-14)</f>
        <v>0</v>
      </c>
      <c r="T28" s="17">
        <f>IF(O28&lt;15,0,O28-14)</f>
        <v>0</v>
      </c>
      <c r="U28" s="17">
        <f>IF(N28&lt;16,0,N28-15)</f>
        <v>0</v>
      </c>
      <c r="V28" t="s">
        <v>563</v>
      </c>
      <c r="W28" t="s">
        <v>564</v>
      </c>
      <c r="X28" t="s">
        <v>594</v>
      </c>
      <c r="Y28">
        <v>4</v>
      </c>
      <c r="Z28" s="17">
        <f>Y28-S28</f>
        <v>4</v>
      </c>
      <c r="AA28" s="17">
        <f>RANDBETWEEN(5,10)+RANDBETWEEN(3,10)+IF(J28&lt;1,1,J28)*T28</f>
        <v>13</v>
      </c>
      <c r="AB28" s="17">
        <f>IF(J28&lt;1,20-$Q28,21-$J28-$Q28)</f>
        <v>19</v>
      </c>
      <c r="AC28" t="str">
        <f>IF(V28="L/Sword","1d8","1d6")&amp;IF(R28&gt;0,"+"&amp;TEXT(R28,0)," ")</f>
        <v>1d6 </v>
      </c>
      <c r="AD28" s="17">
        <f>IF(L28&lt;1,20-$U28,21-$J28-$U28)</f>
        <v>19</v>
      </c>
      <c r="AE28" t="s">
        <v>566</v>
      </c>
      <c r="AF28" s="17" t="str">
        <f>TEXT(RANDBETWEEN(0,0),0)&amp;"gp "&amp;TEXT(RANDBETWEEN(1,4),0)&amp;"sp "&amp;TEXT(RANDBETWEEN(1,6),0)&amp;"cp "</f>
        <v>0gp 4sp 2cp </v>
      </c>
      <c r="AG28" t="s">
        <v>635</v>
      </c>
    </row>
    <row r="29" spans="1:33" ht="12.75">
      <c r="A29" t="s">
        <v>626</v>
      </c>
      <c r="B29" t="s">
        <v>84</v>
      </c>
      <c r="C29" t="s">
        <v>85</v>
      </c>
      <c r="E29" t="s">
        <v>627</v>
      </c>
      <c r="F29" t="s">
        <v>560</v>
      </c>
      <c r="G29" t="s">
        <v>561</v>
      </c>
      <c r="H29">
        <v>25</v>
      </c>
      <c r="I29" t="s">
        <v>562</v>
      </c>
      <c r="J29">
        <v>2</v>
      </c>
      <c r="K29" s="16">
        <v>16</v>
      </c>
      <c r="L29" s="17">
        <v>13</v>
      </c>
      <c r="M29" s="17">
        <v>15</v>
      </c>
      <c r="N29" s="17">
        <v>16</v>
      </c>
      <c r="O29" s="17">
        <v>17</v>
      </c>
      <c r="P29" s="18">
        <v>13</v>
      </c>
      <c r="Q29" s="17">
        <f>IF($K29&gt;15,0,0)+IF($K29&gt;16,1,0)+IF($K29&gt;17,0,0)</f>
        <v>0</v>
      </c>
      <c r="R29" s="17">
        <f>IF($K29&gt;15,1,0)+IF($K29&gt;16,0,0)+IF($K29&gt;17,2,0)</f>
        <v>1</v>
      </c>
      <c r="S29" s="17">
        <f>IF(N29&lt;15,0,N29-14)</f>
        <v>2</v>
      </c>
      <c r="T29" s="17">
        <f>IF(O29&lt;15,0,O29-14)</f>
        <v>3</v>
      </c>
      <c r="U29" s="17">
        <f>IF(N29&lt;16,0,N29-15)</f>
        <v>1</v>
      </c>
      <c r="V29" t="s">
        <v>563</v>
      </c>
      <c r="W29" t="s">
        <v>564</v>
      </c>
      <c r="X29" t="s">
        <v>594</v>
      </c>
      <c r="Y29">
        <v>4</v>
      </c>
      <c r="Z29" s="17">
        <f>Y29-S29</f>
        <v>2</v>
      </c>
      <c r="AA29" s="17">
        <f>RANDBETWEEN(5,10)+RANDBETWEEN(3,10)+IF(J29&lt;1,1,J29)*T29</f>
        <v>24</v>
      </c>
      <c r="AB29" s="17">
        <f>IF(J29&lt;1,20-$Q29,21-$J29-$Q29)</f>
        <v>19</v>
      </c>
      <c r="AC29" t="str">
        <f>IF(V29="L/Sword","1d8","1d6")&amp;IF(R29&gt;0,"+"&amp;TEXT(R29,0)," ")</f>
        <v>1d6+1</v>
      </c>
      <c r="AD29" s="17">
        <f>IF(L29&lt;1,20-$U29,21-$J29-$U29)</f>
        <v>18</v>
      </c>
      <c r="AE29" t="s">
        <v>566</v>
      </c>
      <c r="AF29" s="17" t="str">
        <f>TEXT(RANDBETWEEN(0,0),0)&amp;"gp "&amp;TEXT(RANDBETWEEN(1,4),0)&amp;"sp "&amp;TEXT(RANDBETWEEN(1,6),0)&amp;"cp "</f>
        <v>0gp 4sp 2cp </v>
      </c>
      <c r="AG29" t="s">
        <v>636</v>
      </c>
    </row>
    <row r="30" spans="1:33" ht="12.75">
      <c r="A30" t="s">
        <v>626</v>
      </c>
      <c r="B30" t="s">
        <v>87</v>
      </c>
      <c r="C30" t="s">
        <v>88</v>
      </c>
      <c r="D30" t="s">
        <v>637</v>
      </c>
      <c r="E30" t="s">
        <v>627</v>
      </c>
      <c r="F30" t="s">
        <v>560</v>
      </c>
      <c r="G30" t="s">
        <v>561</v>
      </c>
      <c r="H30">
        <v>24</v>
      </c>
      <c r="I30" t="s">
        <v>562</v>
      </c>
      <c r="J30">
        <v>2</v>
      </c>
      <c r="K30" s="16">
        <v>15</v>
      </c>
      <c r="L30" s="17">
        <v>10</v>
      </c>
      <c r="M30" s="17">
        <v>10</v>
      </c>
      <c r="N30" s="17">
        <v>14</v>
      </c>
      <c r="O30" s="17">
        <v>14</v>
      </c>
      <c r="P30" s="18">
        <v>13</v>
      </c>
      <c r="Q30" s="17">
        <f>IF($K30&gt;15,0,0)+IF($K30&gt;16,1,0)+IF($K30&gt;17,0,0)</f>
        <v>0</v>
      </c>
      <c r="R30" s="17">
        <f>IF($K30&gt;15,1,0)+IF($K30&gt;16,0,0)+IF($K30&gt;17,2,0)</f>
        <v>0</v>
      </c>
      <c r="S30" s="17">
        <f>IF(N30&lt;15,0,N30-14)</f>
        <v>0</v>
      </c>
      <c r="T30" s="17">
        <f>IF(O30&lt;15,0,O30-14)</f>
        <v>0</v>
      </c>
      <c r="U30" s="17">
        <f>IF(N30&lt;16,0,N30-15)</f>
        <v>0</v>
      </c>
      <c r="V30" t="s">
        <v>563</v>
      </c>
      <c r="W30" t="s">
        <v>564</v>
      </c>
      <c r="X30" t="s">
        <v>594</v>
      </c>
      <c r="Y30">
        <v>4</v>
      </c>
      <c r="Z30" s="17">
        <f>Y30-S30</f>
        <v>4</v>
      </c>
      <c r="AA30" s="17">
        <f>RANDBETWEEN(5,10)+RANDBETWEEN(3,10)+IF(J30&lt;1,1,J30)*T30</f>
        <v>14</v>
      </c>
      <c r="AB30" s="17">
        <f>IF(J30&lt;1,20-$Q30,21-$J30-$Q30)</f>
        <v>19</v>
      </c>
      <c r="AC30" t="str">
        <f>IF(V30="L/Sword","1d8","1d6")&amp;IF(R30&gt;0,"+"&amp;TEXT(R30,0)," ")</f>
        <v>1d6 </v>
      </c>
      <c r="AD30" s="17">
        <f>IF(L30&lt;1,20-$U30,21-$J30-$U30)</f>
        <v>19</v>
      </c>
      <c r="AE30" t="s">
        <v>566</v>
      </c>
      <c r="AF30" s="17" t="str">
        <f>TEXT(RANDBETWEEN(0,0),0)&amp;"gp "&amp;TEXT(RANDBETWEEN(1,4),0)&amp;"sp "&amp;TEXT(RANDBETWEEN(1,6),0)&amp;"cp "</f>
        <v>0gp 4sp 2cp </v>
      </c>
      <c r="AG30" t="s">
        <v>638</v>
      </c>
    </row>
    <row r="31" spans="1:33" ht="12.75">
      <c r="A31" t="s">
        <v>626</v>
      </c>
      <c r="B31" t="s">
        <v>90</v>
      </c>
      <c r="C31" t="s">
        <v>91</v>
      </c>
      <c r="E31" t="s">
        <v>627</v>
      </c>
      <c r="F31" t="s">
        <v>560</v>
      </c>
      <c r="G31" t="s">
        <v>561</v>
      </c>
      <c r="H31">
        <v>24</v>
      </c>
      <c r="I31" t="s">
        <v>562</v>
      </c>
      <c r="J31">
        <v>2</v>
      </c>
      <c r="K31" s="16">
        <v>13</v>
      </c>
      <c r="L31" s="17">
        <v>12</v>
      </c>
      <c r="M31" s="17">
        <v>15</v>
      </c>
      <c r="N31" s="17">
        <v>11</v>
      </c>
      <c r="O31" s="17">
        <v>13</v>
      </c>
      <c r="P31" s="18">
        <v>13</v>
      </c>
      <c r="Q31" s="17">
        <f>IF($K31&gt;15,0,0)+IF($K31&gt;16,1,0)+IF($K31&gt;17,0,0)</f>
        <v>0</v>
      </c>
      <c r="R31" s="17">
        <f>IF($K31&gt;15,1,0)+IF($K31&gt;16,0,0)+IF($K31&gt;17,2,0)</f>
        <v>0</v>
      </c>
      <c r="S31" s="17">
        <f>IF(N31&lt;15,0,N31-14)</f>
        <v>0</v>
      </c>
      <c r="T31" s="17">
        <f>IF(O31&lt;15,0,O31-14)</f>
        <v>0</v>
      </c>
      <c r="U31" s="17">
        <f>IF(N31&lt;16,0,N31-15)</f>
        <v>0</v>
      </c>
      <c r="V31" t="s">
        <v>563</v>
      </c>
      <c r="W31" t="s">
        <v>564</v>
      </c>
      <c r="X31" t="s">
        <v>594</v>
      </c>
      <c r="Y31">
        <v>4</v>
      </c>
      <c r="Z31" s="17">
        <f>Y31-S31</f>
        <v>4</v>
      </c>
      <c r="AA31" s="17">
        <f>RANDBETWEEN(5,10)+RANDBETWEEN(3,10)+IF(J31&lt;1,1,J31)*T31</f>
        <v>14</v>
      </c>
      <c r="AB31" s="17">
        <f>IF(J31&lt;1,20-$Q31,21-$J31-$Q31)</f>
        <v>19</v>
      </c>
      <c r="AC31" t="str">
        <f>IF(V31="L/Sword","1d8","1d6")&amp;IF(R31&gt;0,"+"&amp;TEXT(R31,0)," ")</f>
        <v>1d6 </v>
      </c>
      <c r="AD31" s="17">
        <f>IF(L31&lt;1,20-$U31,21-$J31-$U31)</f>
        <v>19</v>
      </c>
      <c r="AE31" t="s">
        <v>566</v>
      </c>
      <c r="AF31" s="17" t="str">
        <f>TEXT(RANDBETWEEN(0,0),0)&amp;"gp "&amp;TEXT(RANDBETWEEN(1,4),0)&amp;"sp "&amp;TEXT(RANDBETWEEN(1,6),0)&amp;"cp "</f>
        <v>0gp 4sp 6cp </v>
      </c>
      <c r="AG31" t="s">
        <v>639</v>
      </c>
    </row>
    <row r="32" spans="1:33" ht="12.75">
      <c r="A32" t="s">
        <v>626</v>
      </c>
      <c r="B32" t="s">
        <v>92</v>
      </c>
      <c r="C32" t="s">
        <v>93</v>
      </c>
      <c r="E32" t="s">
        <v>627</v>
      </c>
      <c r="F32" t="s">
        <v>560</v>
      </c>
      <c r="G32" t="s">
        <v>561</v>
      </c>
      <c r="H32">
        <v>19</v>
      </c>
      <c r="I32" t="s">
        <v>562</v>
      </c>
      <c r="J32">
        <v>2</v>
      </c>
      <c r="K32" s="16">
        <v>13</v>
      </c>
      <c r="L32" s="17">
        <v>12</v>
      </c>
      <c r="M32" s="17">
        <v>12</v>
      </c>
      <c r="N32" s="17">
        <v>10</v>
      </c>
      <c r="O32" s="17">
        <v>17</v>
      </c>
      <c r="P32" s="18">
        <v>10</v>
      </c>
      <c r="Q32" s="17">
        <f>IF($K32&gt;15,0,0)+IF($K32&gt;16,1,0)+IF($K32&gt;17,0,0)</f>
        <v>0</v>
      </c>
      <c r="R32" s="17">
        <f>IF($K32&gt;15,1,0)+IF($K32&gt;16,0,0)+IF($K32&gt;17,2,0)</f>
        <v>0</v>
      </c>
      <c r="S32" s="17">
        <f>IF(N32&lt;15,0,N32-14)</f>
        <v>0</v>
      </c>
      <c r="T32" s="17">
        <f>IF(O32&lt;15,0,O32-14)</f>
        <v>3</v>
      </c>
      <c r="U32" s="17">
        <f>IF(N32&lt;16,0,N32-15)</f>
        <v>0</v>
      </c>
      <c r="V32" t="s">
        <v>563</v>
      </c>
      <c r="W32" t="s">
        <v>564</v>
      </c>
      <c r="X32" t="s">
        <v>594</v>
      </c>
      <c r="Y32">
        <v>4</v>
      </c>
      <c r="Z32" s="17">
        <f>Y32-S32</f>
        <v>4</v>
      </c>
      <c r="AA32" s="17">
        <f>RANDBETWEEN(5,10)+RANDBETWEEN(3,10)+IF(J32&lt;1,1,J32)*T32</f>
        <v>22</v>
      </c>
      <c r="AB32" s="17">
        <f>IF(J32&lt;1,20-$Q32,21-$J32-$Q32)</f>
        <v>19</v>
      </c>
      <c r="AC32" t="str">
        <f>IF(V32="L/Sword","1d8","1d6")&amp;IF(R32&gt;0,"+"&amp;TEXT(R32,0)," ")</f>
        <v>1d6 </v>
      </c>
      <c r="AD32" s="17">
        <f>IF(L32&lt;1,20-$U32,21-$J32-$U32)</f>
        <v>19</v>
      </c>
      <c r="AE32" t="s">
        <v>566</v>
      </c>
      <c r="AF32" s="17" t="str">
        <f>TEXT(RANDBETWEEN(0,0),0)&amp;"gp "&amp;TEXT(RANDBETWEEN(1,4),0)&amp;"sp "&amp;TEXT(RANDBETWEEN(1,6),0)&amp;"cp "</f>
        <v>0gp 1sp 3cp </v>
      </c>
      <c r="AG32" t="s">
        <v>640</v>
      </c>
    </row>
    <row r="33" spans="1:33" ht="12.75">
      <c r="A33" t="s">
        <v>641</v>
      </c>
      <c r="B33" t="s">
        <v>95</v>
      </c>
      <c r="C33" t="s">
        <v>96</v>
      </c>
      <c r="D33" t="s">
        <v>642</v>
      </c>
      <c r="E33" t="s">
        <v>643</v>
      </c>
      <c r="F33" t="s">
        <v>560</v>
      </c>
      <c r="G33" t="s">
        <v>561</v>
      </c>
      <c r="H33">
        <v>26</v>
      </c>
      <c r="I33" t="s">
        <v>562</v>
      </c>
      <c r="J33">
        <v>3</v>
      </c>
      <c r="K33" s="16">
        <v>10</v>
      </c>
      <c r="L33" s="17">
        <v>8</v>
      </c>
      <c r="M33" s="17">
        <v>7</v>
      </c>
      <c r="N33" s="17">
        <v>18</v>
      </c>
      <c r="O33" s="17">
        <v>10</v>
      </c>
      <c r="P33" s="18">
        <v>10</v>
      </c>
      <c r="Q33" s="17">
        <f>IF($K33&gt;15,0,0)+IF($K33&gt;16,1,0)+IF($K33&gt;17,0,0)</f>
        <v>0</v>
      </c>
      <c r="R33" s="17">
        <f>IF($K33&gt;15,1,0)+IF($K33&gt;16,0,0)+IF($K33&gt;17,2,0)</f>
        <v>0</v>
      </c>
      <c r="S33" s="17">
        <f>IF(N33&lt;15,0,N33-14)</f>
        <v>4</v>
      </c>
      <c r="T33" s="17">
        <f>IF(O33&lt;15,0,O33-14)</f>
        <v>0</v>
      </c>
      <c r="U33" s="17">
        <f>IF(N33&lt;16,0,N33-15)</f>
        <v>3</v>
      </c>
      <c r="V33" t="s">
        <v>593</v>
      </c>
      <c r="W33" t="s">
        <v>564</v>
      </c>
      <c r="X33" t="s">
        <v>594</v>
      </c>
      <c r="Y33">
        <v>4</v>
      </c>
      <c r="Z33" s="17">
        <f>Y33-S33</f>
        <v>0</v>
      </c>
      <c r="AA33" s="17">
        <f>RANDBETWEEN(5,10)+RANDBETWEEN(3,10)+IF(J33&lt;1,1,J33)*T33</f>
        <v>13</v>
      </c>
      <c r="AB33" s="17">
        <f>IF(J33&lt;1,20-$Q33,21-$J33-$Q33)</f>
        <v>18</v>
      </c>
      <c r="AC33" t="str">
        <f>IF(V33="L/Sword","1d8","1d6")&amp;IF(R33&gt;0,"+"&amp;TEXT(R33,0)," ")</f>
        <v>1d8 </v>
      </c>
      <c r="AD33" s="17">
        <f>IF(L33&lt;1,20-$U33,21-$J33-$U33)</f>
        <v>15</v>
      </c>
      <c r="AE33" t="s">
        <v>566</v>
      </c>
      <c r="AF33" s="17" t="str">
        <f>TEXT(RANDBETWEEN(0,0),0)&amp;"gp "&amp;TEXT(RANDBETWEEN(1,4),0)&amp;"sp "&amp;TEXT(RANDBETWEEN(1,6),0)&amp;"cp "</f>
        <v>0gp 1sp 4cp </v>
      </c>
      <c r="AG33" t="s">
        <v>644</v>
      </c>
    </row>
    <row r="34" spans="1:33" ht="12.75">
      <c r="A34" t="s">
        <v>645</v>
      </c>
      <c r="B34" t="s">
        <v>98</v>
      </c>
      <c r="C34" t="s">
        <v>99</v>
      </c>
      <c r="D34" t="s">
        <v>646</v>
      </c>
      <c r="E34" t="s">
        <v>627</v>
      </c>
      <c r="F34" t="s">
        <v>560</v>
      </c>
      <c r="G34" t="s">
        <v>561</v>
      </c>
      <c r="H34">
        <v>24</v>
      </c>
      <c r="I34" t="s">
        <v>562</v>
      </c>
      <c r="J34">
        <v>2</v>
      </c>
      <c r="K34" s="16">
        <v>15</v>
      </c>
      <c r="L34" s="17">
        <v>10</v>
      </c>
      <c r="M34" s="17">
        <v>10</v>
      </c>
      <c r="N34" s="17">
        <v>12</v>
      </c>
      <c r="O34" s="17">
        <v>11</v>
      </c>
      <c r="P34" s="18">
        <v>11</v>
      </c>
      <c r="Q34" s="17">
        <f>IF($K34&gt;15,0,0)+IF($K34&gt;16,1,0)+IF($K34&gt;17,0,0)</f>
        <v>0</v>
      </c>
      <c r="R34" s="17">
        <f>IF($K34&gt;15,1,0)+IF($K34&gt;16,0,0)+IF($K34&gt;17,2,0)</f>
        <v>0</v>
      </c>
      <c r="S34" s="17">
        <f>IF(N34&lt;15,0,N34-14)</f>
        <v>0</v>
      </c>
      <c r="T34" s="17">
        <f>IF(O34&lt;15,0,O34-14)</f>
        <v>0</v>
      </c>
      <c r="U34" s="17">
        <f>IF(N34&lt;16,0,N34-15)</f>
        <v>0</v>
      </c>
      <c r="V34" t="s">
        <v>563</v>
      </c>
      <c r="W34" t="s">
        <v>564</v>
      </c>
      <c r="X34" t="s">
        <v>594</v>
      </c>
      <c r="Y34">
        <v>4</v>
      </c>
      <c r="Z34" s="17">
        <f>Y34-S34</f>
        <v>4</v>
      </c>
      <c r="AA34" s="17">
        <f>RANDBETWEEN(5,10)+RANDBETWEEN(3,10)+IF(J34&lt;1,1,J34)*T34</f>
        <v>20</v>
      </c>
      <c r="AB34" s="17">
        <f>IF(J34&lt;1,20-$Q34,21-$J34-$Q34)</f>
        <v>19</v>
      </c>
      <c r="AC34" t="str">
        <f>IF(V34="L/Sword","1d8","1d6")&amp;IF(R34&gt;0,"+"&amp;TEXT(R34,0)," ")</f>
        <v>1d6 </v>
      </c>
      <c r="AD34" s="17">
        <f>IF(L34&lt;1,20-$U34,21-$J34-$U34)</f>
        <v>19</v>
      </c>
      <c r="AE34" t="s">
        <v>566</v>
      </c>
      <c r="AF34" s="17" t="str">
        <f>TEXT(RANDBETWEEN(0,0),0)&amp;"gp "&amp;TEXT(RANDBETWEEN(1,4),0)&amp;"sp "&amp;TEXT(RANDBETWEEN(1,6),0)&amp;"cp "</f>
        <v>0gp 1sp 5cp </v>
      </c>
      <c r="AG34" t="s">
        <v>647</v>
      </c>
    </row>
    <row r="35" spans="1:33" ht="12.75">
      <c r="A35" t="s">
        <v>645</v>
      </c>
      <c r="B35" t="s">
        <v>101</v>
      </c>
      <c r="C35" t="s">
        <v>102</v>
      </c>
      <c r="E35" t="s">
        <v>627</v>
      </c>
      <c r="F35" t="s">
        <v>560</v>
      </c>
      <c r="G35" t="s">
        <v>561</v>
      </c>
      <c r="H35">
        <v>21</v>
      </c>
      <c r="I35" t="s">
        <v>562</v>
      </c>
      <c r="J35">
        <v>2</v>
      </c>
      <c r="K35" s="16">
        <v>13</v>
      </c>
      <c r="L35" s="17">
        <v>12</v>
      </c>
      <c r="M35" s="17">
        <v>10</v>
      </c>
      <c r="N35" s="17">
        <v>12</v>
      </c>
      <c r="O35" s="17">
        <v>10</v>
      </c>
      <c r="P35" s="18">
        <v>7</v>
      </c>
      <c r="Q35" s="17">
        <f>IF($K35&gt;15,0,0)+IF($K35&gt;16,1,0)+IF($K35&gt;17,0,0)</f>
        <v>0</v>
      </c>
      <c r="R35" s="17">
        <f>IF($K35&gt;15,1,0)+IF($K35&gt;16,0,0)+IF($K35&gt;17,2,0)</f>
        <v>0</v>
      </c>
      <c r="S35" s="17">
        <f>IF(N35&lt;15,0,N35-14)</f>
        <v>0</v>
      </c>
      <c r="T35" s="17">
        <f>IF(O35&lt;15,0,O35-14)</f>
        <v>0</v>
      </c>
      <c r="U35" s="17">
        <f>IF(N35&lt;16,0,N35-15)</f>
        <v>0</v>
      </c>
      <c r="V35" t="s">
        <v>563</v>
      </c>
      <c r="W35" t="s">
        <v>564</v>
      </c>
      <c r="X35" t="s">
        <v>594</v>
      </c>
      <c r="Y35">
        <v>4</v>
      </c>
      <c r="Z35" s="17">
        <f>Y35-S35</f>
        <v>4</v>
      </c>
      <c r="AA35" s="17">
        <f>RANDBETWEEN(5,10)+RANDBETWEEN(3,10)+IF(J35&lt;1,1,J35)*T35</f>
        <v>16</v>
      </c>
      <c r="AB35" s="17">
        <f>IF(J35&lt;1,20-$Q35,21-$J35-$Q35)</f>
        <v>19</v>
      </c>
      <c r="AC35" t="str">
        <f>IF(V35="L/Sword","1d8","1d6")&amp;IF(R35&gt;0,"+"&amp;TEXT(R35,0)," ")</f>
        <v>1d6 </v>
      </c>
      <c r="AD35" s="17">
        <f>IF(L35&lt;1,20-$U35,21-$J35-$U35)</f>
        <v>19</v>
      </c>
      <c r="AE35" t="s">
        <v>566</v>
      </c>
      <c r="AF35" s="17" t="str">
        <f>TEXT(RANDBETWEEN(0,0),0)&amp;"gp "&amp;TEXT(RANDBETWEEN(1,4),0)&amp;"sp "&amp;TEXT(RANDBETWEEN(1,6),0)&amp;"cp "</f>
        <v>0gp 4sp 5cp </v>
      </c>
      <c r="AG35" t="s">
        <v>648</v>
      </c>
    </row>
    <row r="36" spans="1:33" ht="12.75">
      <c r="A36" t="s">
        <v>645</v>
      </c>
      <c r="B36" t="s">
        <v>103</v>
      </c>
      <c r="C36" t="s">
        <v>104</v>
      </c>
      <c r="E36" t="s">
        <v>627</v>
      </c>
      <c r="F36" t="s">
        <v>560</v>
      </c>
      <c r="G36" t="s">
        <v>561</v>
      </c>
      <c r="H36">
        <v>20</v>
      </c>
      <c r="I36" t="s">
        <v>562</v>
      </c>
      <c r="J36">
        <v>2</v>
      </c>
      <c r="K36" s="16">
        <v>11</v>
      </c>
      <c r="L36" s="17">
        <v>16</v>
      </c>
      <c r="M36" s="17">
        <v>13</v>
      </c>
      <c r="N36" s="17">
        <v>17</v>
      </c>
      <c r="O36" s="17">
        <v>14</v>
      </c>
      <c r="P36" s="18">
        <v>15</v>
      </c>
      <c r="Q36" s="17">
        <f>IF($K36&gt;15,0,0)+IF($K36&gt;16,1,0)+IF($K36&gt;17,0,0)</f>
        <v>0</v>
      </c>
      <c r="R36" s="17">
        <f>IF($K36&gt;15,1,0)+IF($K36&gt;16,0,0)+IF($K36&gt;17,2,0)</f>
        <v>0</v>
      </c>
      <c r="S36" s="17">
        <f>IF(N36&lt;15,0,N36-14)</f>
        <v>3</v>
      </c>
      <c r="T36" s="17">
        <f>IF(O36&lt;15,0,O36-14)</f>
        <v>0</v>
      </c>
      <c r="U36" s="17">
        <f>IF(N36&lt;16,0,N36-15)</f>
        <v>2</v>
      </c>
      <c r="V36" t="s">
        <v>563</v>
      </c>
      <c r="W36" t="s">
        <v>564</v>
      </c>
      <c r="X36" t="s">
        <v>594</v>
      </c>
      <c r="Y36">
        <v>4</v>
      </c>
      <c r="Z36" s="17">
        <f>Y36-S36</f>
        <v>1</v>
      </c>
      <c r="AA36" s="17">
        <f>RANDBETWEEN(5,10)+RANDBETWEEN(3,10)+IF(J36&lt;1,1,J36)*T36</f>
        <v>11</v>
      </c>
      <c r="AB36" s="17">
        <f>IF(J36&lt;1,20-$Q36,21-$J36-$Q36)</f>
        <v>19</v>
      </c>
      <c r="AC36" t="str">
        <f>IF(V36="L/Sword","1d8","1d6")&amp;IF(R36&gt;0,"+"&amp;TEXT(R36,0)," ")</f>
        <v>1d6 </v>
      </c>
      <c r="AD36" s="17">
        <f>IF(L36&lt;1,20-$U36,21-$J36-$U36)</f>
        <v>17</v>
      </c>
      <c r="AE36" t="s">
        <v>566</v>
      </c>
      <c r="AF36" s="17" t="str">
        <f>TEXT(RANDBETWEEN(0,0),0)&amp;"gp "&amp;TEXT(RANDBETWEEN(1,4),0)&amp;"sp "&amp;TEXT(RANDBETWEEN(1,6),0)&amp;"cp "</f>
        <v>0gp 3sp 3cp </v>
      </c>
      <c r="AG36" t="s">
        <v>649</v>
      </c>
    </row>
    <row r="37" spans="1:33" ht="12.75">
      <c r="A37" t="s">
        <v>645</v>
      </c>
      <c r="B37" t="s">
        <v>106</v>
      </c>
      <c r="C37" t="s">
        <v>107</v>
      </c>
      <c r="E37" t="s">
        <v>627</v>
      </c>
      <c r="F37" t="s">
        <v>560</v>
      </c>
      <c r="G37" t="s">
        <v>561</v>
      </c>
      <c r="H37">
        <v>24</v>
      </c>
      <c r="I37" t="s">
        <v>562</v>
      </c>
      <c r="J37">
        <v>2</v>
      </c>
      <c r="K37" s="16">
        <v>14</v>
      </c>
      <c r="L37" s="17">
        <v>13</v>
      </c>
      <c r="M37" s="17">
        <v>13</v>
      </c>
      <c r="N37" s="17">
        <v>10</v>
      </c>
      <c r="O37" s="17">
        <v>14</v>
      </c>
      <c r="P37" s="18">
        <v>8</v>
      </c>
      <c r="Q37" s="17">
        <f>IF($K37&gt;15,0,0)+IF($K37&gt;16,1,0)+IF($K37&gt;17,0,0)</f>
        <v>0</v>
      </c>
      <c r="R37" s="17">
        <f>IF($K37&gt;15,1,0)+IF($K37&gt;16,0,0)+IF($K37&gt;17,2,0)</f>
        <v>0</v>
      </c>
      <c r="S37" s="17">
        <f>IF(N37&lt;15,0,N37-14)</f>
        <v>0</v>
      </c>
      <c r="T37" s="17">
        <f>IF(O37&lt;15,0,O37-14)</f>
        <v>0</v>
      </c>
      <c r="U37" s="17">
        <f>IF(N37&lt;16,0,N37-15)</f>
        <v>0</v>
      </c>
      <c r="V37" t="s">
        <v>563</v>
      </c>
      <c r="W37" t="s">
        <v>564</v>
      </c>
      <c r="X37" t="s">
        <v>594</v>
      </c>
      <c r="Y37">
        <v>4</v>
      </c>
      <c r="Z37" s="17">
        <f>Y37-S37</f>
        <v>4</v>
      </c>
      <c r="AA37" s="17">
        <f>RANDBETWEEN(5,10)+RANDBETWEEN(3,10)+IF(J37&lt;1,1,J37)*T37</f>
        <v>14</v>
      </c>
      <c r="AB37" s="17">
        <f>IF(J37&lt;1,20-$Q37,21-$J37-$Q37)</f>
        <v>19</v>
      </c>
      <c r="AC37" t="str">
        <f>IF(V37="L/Sword","1d8","1d6")&amp;IF(R37&gt;0,"+"&amp;TEXT(R37,0)," ")</f>
        <v>1d6 </v>
      </c>
      <c r="AD37" s="17">
        <f>IF(L37&lt;1,20-$U37,21-$J37-$U37)</f>
        <v>19</v>
      </c>
      <c r="AE37" t="s">
        <v>566</v>
      </c>
      <c r="AF37" s="17" t="str">
        <f>TEXT(RANDBETWEEN(0,0),0)&amp;"gp "&amp;TEXT(RANDBETWEEN(1,4),0)&amp;"sp "&amp;TEXT(RANDBETWEEN(1,6),0)&amp;"cp "</f>
        <v>0gp 2sp 3cp </v>
      </c>
      <c r="AG37" t="s">
        <v>650</v>
      </c>
    </row>
    <row r="38" spans="1:33" ht="12.75">
      <c r="A38" t="s">
        <v>645</v>
      </c>
      <c r="B38" t="s">
        <v>108</v>
      </c>
      <c r="C38" t="s">
        <v>109</v>
      </c>
      <c r="D38" t="s">
        <v>651</v>
      </c>
      <c r="E38" t="s">
        <v>627</v>
      </c>
      <c r="F38" t="s">
        <v>560</v>
      </c>
      <c r="G38" t="s">
        <v>561</v>
      </c>
      <c r="H38">
        <v>22</v>
      </c>
      <c r="I38" t="s">
        <v>562</v>
      </c>
      <c r="J38">
        <v>2</v>
      </c>
      <c r="K38" s="16">
        <v>14</v>
      </c>
      <c r="L38" s="17">
        <v>12</v>
      </c>
      <c r="M38" s="17">
        <v>15</v>
      </c>
      <c r="N38" s="17">
        <v>11</v>
      </c>
      <c r="O38" s="17">
        <v>12</v>
      </c>
      <c r="P38" s="18">
        <v>13</v>
      </c>
      <c r="Q38" s="17">
        <f>IF($K38&gt;15,0,0)+IF($K38&gt;16,1,0)+IF($K38&gt;17,0,0)</f>
        <v>0</v>
      </c>
      <c r="R38" s="17">
        <f>IF($K38&gt;15,1,0)+IF($K38&gt;16,0,0)+IF($K38&gt;17,2,0)</f>
        <v>0</v>
      </c>
      <c r="S38" s="17">
        <f>IF(N38&lt;15,0,N38-14)</f>
        <v>0</v>
      </c>
      <c r="T38" s="17">
        <f>IF(O38&lt;15,0,O38-14)</f>
        <v>0</v>
      </c>
      <c r="U38" s="17">
        <f>IF(N38&lt;16,0,N38-15)</f>
        <v>0</v>
      </c>
      <c r="V38" t="s">
        <v>563</v>
      </c>
      <c r="W38" t="s">
        <v>564</v>
      </c>
      <c r="X38" t="s">
        <v>594</v>
      </c>
      <c r="Y38">
        <v>4</v>
      </c>
      <c r="Z38" s="17">
        <f>Y38-S38</f>
        <v>4</v>
      </c>
      <c r="AA38" s="17">
        <f>RANDBETWEEN(5,10)+RANDBETWEEN(3,10)+IF(J38&lt;1,1,J38)*T38</f>
        <v>9</v>
      </c>
      <c r="AB38" s="17">
        <f>IF(J38&lt;1,20-$Q38,21-$J38-$Q38)</f>
        <v>19</v>
      </c>
      <c r="AC38" t="str">
        <f>IF(V38="L/Sword","1d8","1d6")&amp;IF(R38&gt;0,"+"&amp;TEXT(R38,0)," ")</f>
        <v>1d6 </v>
      </c>
      <c r="AD38" s="17">
        <f>IF(L38&lt;1,20-$U38,21-$J38-$U38)</f>
        <v>19</v>
      </c>
      <c r="AE38" t="s">
        <v>566</v>
      </c>
      <c r="AF38" s="17" t="str">
        <f>TEXT(RANDBETWEEN(0,0),0)&amp;"gp "&amp;TEXT(RANDBETWEEN(1,4),0)&amp;"sp "&amp;TEXT(RANDBETWEEN(1,6),0)&amp;"cp "</f>
        <v>0gp 2sp 3cp </v>
      </c>
      <c r="AG38" t="s">
        <v>652</v>
      </c>
    </row>
    <row r="39" spans="1:33" ht="12.75">
      <c r="A39" t="s">
        <v>645</v>
      </c>
      <c r="B39" t="s">
        <v>112</v>
      </c>
      <c r="C39" t="s">
        <v>113</v>
      </c>
      <c r="D39" t="s">
        <v>653</v>
      </c>
      <c r="E39" t="s">
        <v>627</v>
      </c>
      <c r="F39" t="s">
        <v>560</v>
      </c>
      <c r="G39" t="s">
        <v>561</v>
      </c>
      <c r="H39">
        <v>18</v>
      </c>
      <c r="I39" t="s">
        <v>562</v>
      </c>
      <c r="J39">
        <v>2</v>
      </c>
      <c r="K39" s="16">
        <v>14</v>
      </c>
      <c r="L39" s="17">
        <v>11</v>
      </c>
      <c r="M39" s="17">
        <v>17</v>
      </c>
      <c r="N39" s="17">
        <v>13</v>
      </c>
      <c r="O39" s="17">
        <v>10</v>
      </c>
      <c r="P39" s="18">
        <v>8</v>
      </c>
      <c r="Q39" s="17">
        <f>IF($K39&gt;15,0,0)+IF($K39&gt;16,1,0)+IF($K39&gt;17,0,0)</f>
        <v>0</v>
      </c>
      <c r="R39" s="17">
        <f>IF($K39&gt;15,1,0)+IF($K39&gt;16,0,0)+IF($K39&gt;17,2,0)</f>
        <v>0</v>
      </c>
      <c r="S39" s="17">
        <f>IF(N39&lt;15,0,N39-14)</f>
        <v>0</v>
      </c>
      <c r="T39" s="17">
        <f>IF(O39&lt;15,0,O39-14)</f>
        <v>0</v>
      </c>
      <c r="U39" s="17">
        <f>IF(N39&lt;16,0,N39-15)</f>
        <v>0</v>
      </c>
      <c r="V39" t="s">
        <v>563</v>
      </c>
      <c r="W39" t="s">
        <v>564</v>
      </c>
      <c r="X39" t="s">
        <v>594</v>
      </c>
      <c r="Y39">
        <v>4</v>
      </c>
      <c r="Z39" s="17">
        <f>Y39-S39</f>
        <v>4</v>
      </c>
      <c r="AA39" s="17">
        <f>RANDBETWEEN(5,10)+RANDBETWEEN(3,10)+IF(J39&lt;1,1,J39)*T39</f>
        <v>12</v>
      </c>
      <c r="AB39" s="17">
        <f>IF(J39&lt;1,20-$Q39,21-$J39-$Q39)</f>
        <v>19</v>
      </c>
      <c r="AC39" t="str">
        <f>IF(V39="L/Sword","1d8","1d6")&amp;IF(R39&gt;0,"+"&amp;TEXT(R39,0)," ")</f>
        <v>1d6 </v>
      </c>
      <c r="AD39" s="17">
        <f>IF(L39&lt;1,20-$U39,21-$J39-$U39)</f>
        <v>19</v>
      </c>
      <c r="AE39" t="s">
        <v>566</v>
      </c>
      <c r="AF39" s="17" t="str">
        <f>TEXT(RANDBETWEEN(0,0),0)&amp;"gp "&amp;TEXT(RANDBETWEEN(1,4),0)&amp;"sp "&amp;TEXT(RANDBETWEEN(1,6),0)&amp;"cp "</f>
        <v>0gp 3sp 3cp </v>
      </c>
      <c r="AG39" t="s">
        <v>654</v>
      </c>
    </row>
    <row r="40" spans="1:33" ht="12.75">
      <c r="A40" t="s">
        <v>645</v>
      </c>
      <c r="B40" t="s">
        <v>115</v>
      </c>
      <c r="C40" t="s">
        <v>116</v>
      </c>
      <c r="E40" t="s">
        <v>627</v>
      </c>
      <c r="F40" t="s">
        <v>560</v>
      </c>
      <c r="G40" t="s">
        <v>561</v>
      </c>
      <c r="H40">
        <v>21</v>
      </c>
      <c r="I40" t="s">
        <v>562</v>
      </c>
      <c r="J40">
        <v>2</v>
      </c>
      <c r="K40" s="16">
        <v>14</v>
      </c>
      <c r="L40" s="17">
        <v>8</v>
      </c>
      <c r="M40" s="17">
        <v>12</v>
      </c>
      <c r="N40" s="17">
        <v>13</v>
      </c>
      <c r="O40" s="17">
        <v>11</v>
      </c>
      <c r="P40" s="18">
        <v>9</v>
      </c>
      <c r="Q40" s="17">
        <f>IF($K40&gt;15,0,0)+IF($K40&gt;16,1,0)+IF($K40&gt;17,0,0)</f>
        <v>0</v>
      </c>
      <c r="R40" s="17">
        <f>IF($K40&gt;15,1,0)+IF($K40&gt;16,0,0)+IF($K40&gt;17,2,0)</f>
        <v>0</v>
      </c>
      <c r="S40" s="17">
        <f>IF(N40&lt;15,0,N40-14)</f>
        <v>0</v>
      </c>
      <c r="T40" s="17">
        <f>IF(O40&lt;15,0,O40-14)</f>
        <v>0</v>
      </c>
      <c r="U40" s="17">
        <f>IF(N40&lt;16,0,N40-15)</f>
        <v>0</v>
      </c>
      <c r="V40" t="s">
        <v>563</v>
      </c>
      <c r="W40" t="s">
        <v>564</v>
      </c>
      <c r="X40" t="s">
        <v>594</v>
      </c>
      <c r="Y40">
        <v>4</v>
      </c>
      <c r="Z40" s="17">
        <f>Y40-S40</f>
        <v>4</v>
      </c>
      <c r="AA40" s="17">
        <f>RANDBETWEEN(5,10)+RANDBETWEEN(3,10)+IF(J40&lt;1,1,J40)*T40</f>
        <v>17</v>
      </c>
      <c r="AB40" s="17">
        <f>IF(J40&lt;1,20-$Q40,21-$J40-$Q40)</f>
        <v>19</v>
      </c>
      <c r="AC40" t="str">
        <f>IF(V40="L/Sword","1d8","1d6")&amp;IF(R40&gt;0,"+"&amp;TEXT(R40,0)," ")</f>
        <v>1d6 </v>
      </c>
      <c r="AD40" s="17">
        <f>IF(L40&lt;1,20-$U40,21-$J40-$U40)</f>
        <v>19</v>
      </c>
      <c r="AE40" t="s">
        <v>566</v>
      </c>
      <c r="AF40" s="17" t="str">
        <f>TEXT(RANDBETWEEN(0,0),0)&amp;"gp "&amp;TEXT(RANDBETWEEN(1,4),0)&amp;"sp "&amp;TEXT(RANDBETWEEN(1,6),0)&amp;"cp "</f>
        <v>0gp 3sp 4cp </v>
      </c>
      <c r="AG40" t="s">
        <v>655</v>
      </c>
    </row>
    <row r="41" spans="1:33" ht="12.75">
      <c r="A41" t="s">
        <v>645</v>
      </c>
      <c r="B41" t="s">
        <v>118</v>
      </c>
      <c r="C41" t="s">
        <v>119</v>
      </c>
      <c r="E41" t="s">
        <v>627</v>
      </c>
      <c r="F41" t="s">
        <v>560</v>
      </c>
      <c r="G41" t="s">
        <v>561</v>
      </c>
      <c r="H41">
        <v>24</v>
      </c>
      <c r="I41" t="s">
        <v>562</v>
      </c>
      <c r="J41">
        <v>2</v>
      </c>
      <c r="K41" s="16">
        <v>11</v>
      </c>
      <c r="L41" s="17">
        <v>15</v>
      </c>
      <c r="M41" s="17">
        <v>10</v>
      </c>
      <c r="N41" s="17">
        <v>13</v>
      </c>
      <c r="O41" s="17">
        <v>10</v>
      </c>
      <c r="P41" s="18">
        <v>11</v>
      </c>
      <c r="Q41" s="17">
        <f>IF($K41&gt;15,0,0)+IF($K41&gt;16,1,0)+IF($K41&gt;17,0,0)</f>
        <v>0</v>
      </c>
      <c r="R41" s="17">
        <f>IF($K41&gt;15,1,0)+IF($K41&gt;16,0,0)+IF($K41&gt;17,2,0)</f>
        <v>0</v>
      </c>
      <c r="S41" s="17">
        <f>IF(N41&lt;15,0,N41-14)</f>
        <v>0</v>
      </c>
      <c r="T41" s="17">
        <f>IF(O41&lt;15,0,O41-14)</f>
        <v>0</v>
      </c>
      <c r="U41" s="17">
        <f>IF(N41&lt;16,0,N41-15)</f>
        <v>0</v>
      </c>
      <c r="V41" t="s">
        <v>563</v>
      </c>
      <c r="W41" t="s">
        <v>564</v>
      </c>
      <c r="X41" t="s">
        <v>594</v>
      </c>
      <c r="Y41">
        <v>4</v>
      </c>
      <c r="Z41" s="17">
        <f>Y41-S41</f>
        <v>4</v>
      </c>
      <c r="AA41" s="17">
        <f>RANDBETWEEN(5,10)+RANDBETWEEN(3,10)+IF(J41&lt;1,1,J41)*T41</f>
        <v>9</v>
      </c>
      <c r="AB41" s="17">
        <f>IF(J41&lt;1,20-$Q41,21-$J41-$Q41)</f>
        <v>19</v>
      </c>
      <c r="AC41" t="str">
        <f>IF(V41="L/Sword","1d8","1d6")&amp;IF(R41&gt;0,"+"&amp;TEXT(R41,0)," ")</f>
        <v>1d6 </v>
      </c>
      <c r="AD41" s="17">
        <f>IF(L41&lt;1,20-$U41,21-$J41-$U41)</f>
        <v>19</v>
      </c>
      <c r="AE41" t="s">
        <v>566</v>
      </c>
      <c r="AF41" s="17" t="str">
        <f>TEXT(RANDBETWEEN(0,0),0)&amp;"gp "&amp;TEXT(RANDBETWEEN(1,4),0)&amp;"sp "&amp;TEXT(RANDBETWEEN(1,6),0)&amp;"cp "</f>
        <v>0gp 4sp 2cp </v>
      </c>
      <c r="AG41" t="s">
        <v>656</v>
      </c>
    </row>
    <row r="42" spans="1:33" ht="12.75">
      <c r="A42" t="s">
        <v>645</v>
      </c>
      <c r="B42" t="s">
        <v>121</v>
      </c>
      <c r="C42" t="s">
        <v>122</v>
      </c>
      <c r="D42" t="s">
        <v>657</v>
      </c>
      <c r="E42" t="s">
        <v>627</v>
      </c>
      <c r="F42" t="s">
        <v>560</v>
      </c>
      <c r="G42" t="s">
        <v>561</v>
      </c>
      <c r="H42">
        <v>20</v>
      </c>
      <c r="I42" t="s">
        <v>562</v>
      </c>
      <c r="J42">
        <v>2</v>
      </c>
      <c r="K42" s="16">
        <v>17</v>
      </c>
      <c r="L42" s="17">
        <v>13</v>
      </c>
      <c r="M42" s="17">
        <v>8</v>
      </c>
      <c r="N42" s="17">
        <v>11</v>
      </c>
      <c r="O42" s="17">
        <v>11</v>
      </c>
      <c r="P42" s="18">
        <v>10</v>
      </c>
      <c r="Q42" s="17">
        <f>IF($K42&gt;15,0,0)+IF($K42&gt;16,1,0)+IF($K42&gt;17,0,0)</f>
        <v>1</v>
      </c>
      <c r="R42" s="17">
        <f>IF($K42&gt;15,1,0)+IF($K42&gt;16,0,0)+IF($K42&gt;17,2,0)</f>
        <v>1</v>
      </c>
      <c r="S42" s="17">
        <f>IF(N42&lt;15,0,N42-14)</f>
        <v>0</v>
      </c>
      <c r="T42" s="17">
        <f>IF(O42&lt;15,0,O42-14)</f>
        <v>0</v>
      </c>
      <c r="U42" s="17">
        <f>IF(N42&lt;16,0,N42-15)</f>
        <v>0</v>
      </c>
      <c r="V42" t="s">
        <v>563</v>
      </c>
      <c r="W42" t="s">
        <v>564</v>
      </c>
      <c r="X42" t="s">
        <v>594</v>
      </c>
      <c r="Y42">
        <v>4</v>
      </c>
      <c r="Z42" s="17">
        <f>Y42-S42</f>
        <v>4</v>
      </c>
      <c r="AA42" s="17">
        <f>RANDBETWEEN(5,10)+RANDBETWEEN(3,10)+IF(J42&lt;1,1,J42)*T42</f>
        <v>19</v>
      </c>
      <c r="AB42" s="17">
        <f>IF(J42&lt;1,20-$Q42,21-$J42-$Q42)</f>
        <v>18</v>
      </c>
      <c r="AC42" t="str">
        <f>IF(V42="L/Sword","1d8","1d6")&amp;IF(R42&gt;0,"+"&amp;TEXT(R42,0)," ")</f>
        <v>1d6+1</v>
      </c>
      <c r="AD42" s="17">
        <f>IF(L42&lt;1,20-$U42,21-$J42-$U42)</f>
        <v>19</v>
      </c>
      <c r="AE42" t="s">
        <v>566</v>
      </c>
      <c r="AF42" s="17" t="str">
        <f>TEXT(RANDBETWEEN(0,0),0)&amp;"gp "&amp;TEXT(RANDBETWEEN(1,4),0)&amp;"sp "&amp;TEXT(RANDBETWEEN(1,6),0)&amp;"cp "</f>
        <v>0gp 3sp 6cp </v>
      </c>
      <c r="AG42" t="s">
        <v>658</v>
      </c>
    </row>
    <row r="43" spans="1:33" ht="12.75">
      <c r="A43" t="s">
        <v>659</v>
      </c>
      <c r="B43" t="s">
        <v>123</v>
      </c>
      <c r="C43" t="s">
        <v>124</v>
      </c>
      <c r="D43" t="s">
        <v>660</v>
      </c>
      <c r="E43" t="s">
        <v>643</v>
      </c>
      <c r="F43" t="s">
        <v>560</v>
      </c>
      <c r="G43" t="s">
        <v>561</v>
      </c>
      <c r="H43">
        <v>25</v>
      </c>
      <c r="I43" t="s">
        <v>562</v>
      </c>
      <c r="J43">
        <v>3</v>
      </c>
      <c r="K43" s="16">
        <v>14</v>
      </c>
      <c r="L43" s="17">
        <v>11</v>
      </c>
      <c r="M43" s="17">
        <v>10</v>
      </c>
      <c r="N43" s="17">
        <v>16</v>
      </c>
      <c r="O43" s="17">
        <v>12</v>
      </c>
      <c r="P43" s="18">
        <v>7</v>
      </c>
      <c r="Q43" s="17">
        <f>IF($K43&gt;15,0,0)+IF($K43&gt;16,1,0)+IF($K43&gt;17,0,0)</f>
        <v>0</v>
      </c>
      <c r="R43" s="17">
        <f>IF($K43&gt;15,1,0)+IF($K43&gt;16,0,0)+IF($K43&gt;17,2,0)</f>
        <v>0</v>
      </c>
      <c r="S43" s="17">
        <f>IF(N43&lt;15,0,N43-14)</f>
        <v>2</v>
      </c>
      <c r="T43" s="17">
        <f>IF(O43&lt;15,0,O43-14)</f>
        <v>0</v>
      </c>
      <c r="U43" s="17">
        <f>IF(N43&lt;16,0,N43-15)</f>
        <v>1</v>
      </c>
      <c r="V43" t="s">
        <v>593</v>
      </c>
      <c r="W43" t="s">
        <v>607</v>
      </c>
      <c r="X43" t="s">
        <v>661</v>
      </c>
      <c r="Y43">
        <v>2</v>
      </c>
      <c r="Z43" s="17">
        <f>Y43-S43</f>
        <v>0</v>
      </c>
      <c r="AA43" s="17">
        <f>RANDBETWEEN(5,10)+RANDBETWEEN(3,10)+RANDBETWEEN(3,10)+IF(J43&lt;1,1,J43)*T43</f>
        <v>17</v>
      </c>
      <c r="AB43" s="17">
        <f>IF(J43&lt;1,20-$Q43,21-$J43-$Q43)</f>
        <v>18</v>
      </c>
      <c r="AC43" t="str">
        <f>IF(V43="L/Sword","1d8","1d6")&amp;IF(R43&gt;0,"+"&amp;TEXT(R43,0)," ")</f>
        <v>1d8 </v>
      </c>
      <c r="AD43" s="17">
        <f>IF(L43&lt;1,20-$U43,21-$J43-$U43)</f>
        <v>17</v>
      </c>
      <c r="AE43" t="s">
        <v>566</v>
      </c>
      <c r="AF43" s="17" t="str">
        <f>TEXT(RANDBETWEEN(0,0),0)&amp;"gp "&amp;TEXT(RANDBETWEEN(1,4),0)&amp;"sp "&amp;TEXT(RANDBETWEEN(1,6),0)&amp;"cp "</f>
        <v>0gp 3sp 4cp </v>
      </c>
      <c r="AG43" t="s">
        <v>662</v>
      </c>
    </row>
    <row r="44" spans="1:33" ht="12.75">
      <c r="A44" t="s">
        <v>663</v>
      </c>
      <c r="B44" t="s">
        <v>125</v>
      </c>
      <c r="C44" t="s">
        <v>126</v>
      </c>
      <c r="D44" t="s">
        <v>664</v>
      </c>
      <c r="E44" t="s">
        <v>627</v>
      </c>
      <c r="F44" t="s">
        <v>560</v>
      </c>
      <c r="G44" t="s">
        <v>561</v>
      </c>
      <c r="H44">
        <v>19</v>
      </c>
      <c r="I44" t="s">
        <v>562</v>
      </c>
      <c r="J44">
        <v>2</v>
      </c>
      <c r="K44" s="16">
        <v>15</v>
      </c>
      <c r="L44" s="17">
        <v>13</v>
      </c>
      <c r="M44" s="17">
        <v>13</v>
      </c>
      <c r="N44" s="17">
        <v>10</v>
      </c>
      <c r="O44" s="17">
        <v>10</v>
      </c>
      <c r="P44" s="18">
        <v>13</v>
      </c>
      <c r="Q44" s="17">
        <f>IF($K44&gt;15,0,0)+IF($K44&gt;16,1,0)+IF($K44&gt;17,0,0)</f>
        <v>0</v>
      </c>
      <c r="R44" s="17">
        <f>IF($K44&gt;15,1,0)+IF($K44&gt;16,0,0)+IF($K44&gt;17,2,0)</f>
        <v>0</v>
      </c>
      <c r="S44" s="17">
        <f>IF(N44&lt;15,0,N44-14)</f>
        <v>0</v>
      </c>
      <c r="T44" s="17">
        <f>IF(O44&lt;15,0,O44-14)</f>
        <v>0</v>
      </c>
      <c r="U44" s="17">
        <f>IF(N44&lt;16,0,N44-15)</f>
        <v>0</v>
      </c>
      <c r="V44" t="s">
        <v>593</v>
      </c>
      <c r="W44" t="s">
        <v>607</v>
      </c>
      <c r="X44" t="s">
        <v>661</v>
      </c>
      <c r="Y44">
        <v>2</v>
      </c>
      <c r="Z44" s="17">
        <f>Y44-S44</f>
        <v>2</v>
      </c>
      <c r="AA44" s="17">
        <f>RANDBETWEEN(5,10)+RANDBETWEEN(3,10)+IF(J44&lt;1,1,J44)*T44</f>
        <v>12</v>
      </c>
      <c r="AB44" s="17">
        <f>IF(J44&lt;1,20-$Q44,21-$J44-$Q44)</f>
        <v>19</v>
      </c>
      <c r="AC44" t="str">
        <f>IF(V44="L/Sword","1d8","1d6")&amp;IF(R44&gt;0,"+"&amp;TEXT(R44,0)," ")</f>
        <v>1d8 </v>
      </c>
      <c r="AD44" s="17">
        <f>IF(L44&lt;1,20-$U44,21-$J44-$U44)</f>
        <v>19</v>
      </c>
      <c r="AE44" t="s">
        <v>566</v>
      </c>
      <c r="AF44" s="17" t="str">
        <f>TEXT(RANDBETWEEN(0,0),0)&amp;"gp "&amp;TEXT(RANDBETWEEN(1,4),0)&amp;"sp "&amp;TEXT(RANDBETWEEN(1,6),0)&amp;"cp "</f>
        <v>0gp 1sp 2cp </v>
      </c>
      <c r="AG44" t="s">
        <v>665</v>
      </c>
    </row>
    <row r="45" spans="1:33" ht="12.75">
      <c r="A45" t="s">
        <v>663</v>
      </c>
      <c r="B45" t="s">
        <v>127</v>
      </c>
      <c r="C45" t="s">
        <v>128</v>
      </c>
      <c r="E45" t="s">
        <v>627</v>
      </c>
      <c r="F45" t="s">
        <v>560</v>
      </c>
      <c r="G45" t="s">
        <v>561</v>
      </c>
      <c r="H45">
        <v>23</v>
      </c>
      <c r="I45" t="s">
        <v>562</v>
      </c>
      <c r="J45">
        <v>2</v>
      </c>
      <c r="K45" s="16">
        <v>12</v>
      </c>
      <c r="L45" s="17">
        <v>12</v>
      </c>
      <c r="M45" s="17">
        <v>13</v>
      </c>
      <c r="N45" s="17">
        <v>15</v>
      </c>
      <c r="O45" s="17">
        <v>16</v>
      </c>
      <c r="P45" s="18">
        <v>8</v>
      </c>
      <c r="Q45" s="17">
        <f>IF($K45&gt;15,0,0)+IF($K45&gt;16,1,0)+IF($K45&gt;17,0,0)</f>
        <v>0</v>
      </c>
      <c r="R45" s="17">
        <f>IF($K45&gt;15,1,0)+IF($K45&gt;16,0,0)+IF($K45&gt;17,2,0)</f>
        <v>0</v>
      </c>
      <c r="S45" s="17">
        <f>IF(N45&lt;15,0,N45-14)</f>
        <v>1</v>
      </c>
      <c r="T45" s="17">
        <f>IF(O45&lt;15,0,O45-14)</f>
        <v>2</v>
      </c>
      <c r="U45" s="17">
        <f>IF(N45&lt;16,0,N45-15)</f>
        <v>0</v>
      </c>
      <c r="V45" t="s">
        <v>593</v>
      </c>
      <c r="W45" t="s">
        <v>607</v>
      </c>
      <c r="X45" t="s">
        <v>661</v>
      </c>
      <c r="Y45">
        <v>2</v>
      </c>
      <c r="Z45" s="17">
        <f>Y45-S45</f>
        <v>1</v>
      </c>
      <c r="AA45" s="17">
        <f>RANDBETWEEN(5,10)+RANDBETWEEN(3,10)+IF(J45&lt;1,1,J45)*T45</f>
        <v>15</v>
      </c>
      <c r="AB45" s="17">
        <f>IF(J45&lt;1,20-$Q45,21-$J45-$Q45)</f>
        <v>19</v>
      </c>
      <c r="AC45" t="str">
        <f>IF(V45="L/Sword","1d8","1d6")&amp;IF(R45&gt;0,"+"&amp;TEXT(R45,0)," ")</f>
        <v>1d8 </v>
      </c>
      <c r="AD45" s="17">
        <f>IF(L45&lt;1,20-$U45,21-$J45-$U45)</f>
        <v>19</v>
      </c>
      <c r="AE45" t="s">
        <v>566</v>
      </c>
      <c r="AF45" s="17" t="str">
        <f>TEXT(RANDBETWEEN(0,0),0)&amp;"gp "&amp;TEXT(RANDBETWEEN(1,4),0)&amp;"sp "&amp;TEXT(RANDBETWEEN(1,6),0)&amp;"cp "</f>
        <v>0gp 3sp 4cp </v>
      </c>
      <c r="AG45" t="s">
        <v>666</v>
      </c>
    </row>
    <row r="46" spans="1:33" ht="12.75">
      <c r="A46" t="s">
        <v>663</v>
      </c>
      <c r="B46" t="s">
        <v>129</v>
      </c>
      <c r="C46" t="s">
        <v>130</v>
      </c>
      <c r="E46" t="s">
        <v>627</v>
      </c>
      <c r="F46" t="s">
        <v>560</v>
      </c>
      <c r="G46" t="s">
        <v>561</v>
      </c>
      <c r="H46">
        <v>25</v>
      </c>
      <c r="I46" t="s">
        <v>562</v>
      </c>
      <c r="J46">
        <v>2</v>
      </c>
      <c r="K46" s="16">
        <v>14</v>
      </c>
      <c r="L46" s="17">
        <v>12</v>
      </c>
      <c r="M46" s="17">
        <v>7</v>
      </c>
      <c r="N46" s="17">
        <v>13</v>
      </c>
      <c r="O46" s="17">
        <v>11</v>
      </c>
      <c r="P46" s="18">
        <v>10</v>
      </c>
      <c r="Q46" s="17">
        <f>IF($K46&gt;15,0,0)+IF($K46&gt;16,1,0)+IF($K46&gt;17,0,0)</f>
        <v>0</v>
      </c>
      <c r="R46" s="17">
        <f>IF($K46&gt;15,1,0)+IF($K46&gt;16,0,0)+IF($K46&gt;17,2,0)</f>
        <v>0</v>
      </c>
      <c r="S46" s="17">
        <f>IF(N46&lt;15,0,N46-14)</f>
        <v>0</v>
      </c>
      <c r="T46" s="17">
        <f>IF(O46&lt;15,0,O46-14)</f>
        <v>0</v>
      </c>
      <c r="U46" s="17">
        <f>IF(N46&lt;16,0,N46-15)</f>
        <v>0</v>
      </c>
      <c r="V46" t="s">
        <v>593</v>
      </c>
      <c r="W46" t="s">
        <v>607</v>
      </c>
      <c r="X46" t="s">
        <v>661</v>
      </c>
      <c r="Y46">
        <v>2</v>
      </c>
      <c r="Z46" s="17">
        <f>Y46-S46</f>
        <v>2</v>
      </c>
      <c r="AA46" s="17">
        <f>RANDBETWEEN(5,10)+RANDBETWEEN(3,10)+IF(J46&lt;1,1,J46)*T46</f>
        <v>19</v>
      </c>
      <c r="AB46" s="17">
        <f>IF(J46&lt;1,20-$Q46,21-$J46-$Q46)</f>
        <v>19</v>
      </c>
      <c r="AC46" t="str">
        <f>IF(V46="L/Sword","1d8","1d6")&amp;IF(R46&gt;0,"+"&amp;TEXT(R46,0)," ")</f>
        <v>1d8 </v>
      </c>
      <c r="AD46" s="17">
        <f>IF(L46&lt;1,20-$U46,21-$J46-$U46)</f>
        <v>19</v>
      </c>
      <c r="AE46" t="s">
        <v>566</v>
      </c>
      <c r="AF46" s="17" t="str">
        <f>TEXT(RANDBETWEEN(0,0),0)&amp;"gp "&amp;TEXT(RANDBETWEEN(1,4),0)&amp;"sp "&amp;TEXT(RANDBETWEEN(1,6),0)&amp;"cp "</f>
        <v>0gp 3sp 2cp </v>
      </c>
      <c r="AG46" t="s">
        <v>667</v>
      </c>
    </row>
    <row r="47" spans="1:33" ht="12.75">
      <c r="A47" t="s">
        <v>663</v>
      </c>
      <c r="B47" t="s">
        <v>131</v>
      </c>
      <c r="C47" t="s">
        <v>132</v>
      </c>
      <c r="E47" t="s">
        <v>627</v>
      </c>
      <c r="F47" t="s">
        <v>560</v>
      </c>
      <c r="G47" t="s">
        <v>561</v>
      </c>
      <c r="H47">
        <v>23</v>
      </c>
      <c r="I47" t="s">
        <v>562</v>
      </c>
      <c r="J47">
        <v>2</v>
      </c>
      <c r="K47" s="16">
        <v>13</v>
      </c>
      <c r="L47" s="17">
        <v>10</v>
      </c>
      <c r="M47" s="17">
        <v>13</v>
      </c>
      <c r="N47" s="17">
        <v>13</v>
      </c>
      <c r="O47" s="17">
        <v>15</v>
      </c>
      <c r="P47" s="18">
        <v>15</v>
      </c>
      <c r="Q47" s="17">
        <f>IF($K47&gt;15,0,0)+IF($K47&gt;16,1,0)+IF($K47&gt;17,0,0)</f>
        <v>0</v>
      </c>
      <c r="R47" s="17">
        <f>IF($K47&gt;15,1,0)+IF($K47&gt;16,0,0)+IF($K47&gt;17,2,0)</f>
        <v>0</v>
      </c>
      <c r="S47" s="17">
        <f>IF(N47&lt;15,0,N47-14)</f>
        <v>0</v>
      </c>
      <c r="T47" s="17">
        <f>IF(O47&lt;15,0,O47-14)</f>
        <v>1</v>
      </c>
      <c r="U47" s="17">
        <f>IF(N47&lt;16,0,N47-15)</f>
        <v>0</v>
      </c>
      <c r="V47" t="s">
        <v>593</v>
      </c>
      <c r="W47" t="s">
        <v>607</v>
      </c>
      <c r="X47" t="s">
        <v>661</v>
      </c>
      <c r="Y47">
        <v>2</v>
      </c>
      <c r="Z47" s="17">
        <f>Y47-S47</f>
        <v>2</v>
      </c>
      <c r="AA47" s="17">
        <f>RANDBETWEEN(5,10)+RANDBETWEEN(3,10)+IF(J47&lt;1,1,J47)*T47</f>
        <v>18</v>
      </c>
      <c r="AB47" s="17">
        <f>IF(J47&lt;1,20-$Q47,21-$J47-$Q47)</f>
        <v>19</v>
      </c>
      <c r="AC47" t="str">
        <f>IF(V47="L/Sword","1d8","1d6")&amp;IF(R47&gt;0,"+"&amp;TEXT(R47,0)," ")</f>
        <v>1d8 </v>
      </c>
      <c r="AD47" s="17">
        <f>IF(L47&lt;1,20-$U47,21-$J47-$U47)</f>
        <v>19</v>
      </c>
      <c r="AE47" t="s">
        <v>566</v>
      </c>
      <c r="AF47" s="17" t="str">
        <f>TEXT(RANDBETWEEN(0,0),0)&amp;"gp "&amp;TEXT(RANDBETWEEN(1,4),0)&amp;"sp "&amp;TEXT(RANDBETWEEN(1,6),0)&amp;"cp "</f>
        <v>0gp 3sp 4cp </v>
      </c>
      <c r="AG47" t="s">
        <v>668</v>
      </c>
    </row>
    <row r="48" spans="1:33" ht="12.75">
      <c r="A48" t="s">
        <v>663</v>
      </c>
      <c r="B48" t="s">
        <v>133</v>
      </c>
      <c r="C48" t="s">
        <v>134</v>
      </c>
      <c r="D48" t="s">
        <v>669</v>
      </c>
      <c r="E48" t="s">
        <v>627</v>
      </c>
      <c r="F48" t="s">
        <v>605</v>
      </c>
      <c r="G48" t="s">
        <v>561</v>
      </c>
      <c r="H48">
        <v>24</v>
      </c>
      <c r="I48" t="s">
        <v>562</v>
      </c>
      <c r="J48">
        <v>2</v>
      </c>
      <c r="K48" s="16">
        <v>11</v>
      </c>
      <c r="L48" s="17">
        <v>11</v>
      </c>
      <c r="M48" s="17">
        <v>9</v>
      </c>
      <c r="N48" s="17">
        <v>15</v>
      </c>
      <c r="O48" s="17">
        <v>11</v>
      </c>
      <c r="P48" s="18">
        <v>11</v>
      </c>
      <c r="Q48" s="17">
        <f>IF($K48&gt;15,0,0)+IF($K48&gt;16,1,0)+IF($K48&gt;17,0,0)</f>
        <v>0</v>
      </c>
      <c r="R48" s="17">
        <f>IF($K48&gt;15,1,0)+IF($K48&gt;16,0,0)+IF($K48&gt;17,2,0)</f>
        <v>0</v>
      </c>
      <c r="S48" s="17">
        <f>IF(N48&lt;15,0,N48-14)</f>
        <v>1</v>
      </c>
      <c r="T48" s="17">
        <f>IF(O48&lt;15,0,O48-14)</f>
        <v>0</v>
      </c>
      <c r="U48" s="17">
        <f>IF(N48&lt;16,0,N48-15)</f>
        <v>0</v>
      </c>
      <c r="V48" t="s">
        <v>593</v>
      </c>
      <c r="W48" t="s">
        <v>607</v>
      </c>
      <c r="X48" t="s">
        <v>661</v>
      </c>
      <c r="Y48">
        <v>2</v>
      </c>
      <c r="Z48" s="17">
        <f>Y48-S48</f>
        <v>1</v>
      </c>
      <c r="AA48" s="17">
        <f>RANDBETWEEN(5,10)+RANDBETWEEN(3,10)+IF(J48&lt;1,1,J48)*T48</f>
        <v>13</v>
      </c>
      <c r="AB48" s="17">
        <f>IF(J48&lt;1,20-$Q48,21-$J48-$Q48)</f>
        <v>19</v>
      </c>
      <c r="AC48" t="str">
        <f>IF(V48="L/Sword","1d8","1d6")&amp;IF(R48&gt;0,"+"&amp;TEXT(R48,0)," ")</f>
        <v>1d8 </v>
      </c>
      <c r="AD48" s="17">
        <f>IF(L48&lt;1,20-$U48,21-$J48-$U48)</f>
        <v>19</v>
      </c>
      <c r="AE48" t="s">
        <v>566</v>
      </c>
      <c r="AF48" s="17" t="str">
        <f>TEXT(RANDBETWEEN(0,0),0)&amp;"gp "&amp;TEXT(RANDBETWEEN(1,4),0)&amp;"sp "&amp;TEXT(RANDBETWEEN(1,6),0)&amp;"cp "</f>
        <v>0gp 3sp 3cp </v>
      </c>
      <c r="AG48" t="s">
        <v>670</v>
      </c>
    </row>
    <row r="49" spans="1:33" ht="12.75">
      <c r="A49" t="s">
        <v>663</v>
      </c>
      <c r="B49" t="s">
        <v>135</v>
      </c>
      <c r="C49" t="s">
        <v>136</v>
      </c>
      <c r="E49" t="s">
        <v>627</v>
      </c>
      <c r="F49" t="s">
        <v>560</v>
      </c>
      <c r="G49" t="s">
        <v>561</v>
      </c>
      <c r="H49">
        <v>20</v>
      </c>
      <c r="I49" t="s">
        <v>562</v>
      </c>
      <c r="J49">
        <v>2</v>
      </c>
      <c r="K49" s="16">
        <v>9</v>
      </c>
      <c r="L49" s="17">
        <v>11</v>
      </c>
      <c r="M49" s="17">
        <v>13</v>
      </c>
      <c r="N49" s="17">
        <v>10</v>
      </c>
      <c r="O49" s="17">
        <v>14</v>
      </c>
      <c r="P49" s="18">
        <v>10</v>
      </c>
      <c r="Q49" s="17">
        <f>IF($K49&gt;15,0,0)+IF($K49&gt;16,1,0)+IF($K49&gt;17,0,0)</f>
        <v>0</v>
      </c>
      <c r="R49" s="17">
        <f>IF($K49&gt;15,1,0)+IF($K49&gt;16,0,0)+IF($K49&gt;17,2,0)</f>
        <v>0</v>
      </c>
      <c r="S49" s="17">
        <f>IF(N49&lt;15,0,N49-14)</f>
        <v>0</v>
      </c>
      <c r="T49" s="17">
        <f>IF(O49&lt;15,0,O49-14)</f>
        <v>0</v>
      </c>
      <c r="U49" s="17">
        <f>IF(N49&lt;16,0,N49-15)</f>
        <v>0</v>
      </c>
      <c r="V49" t="s">
        <v>593</v>
      </c>
      <c r="W49" t="s">
        <v>607</v>
      </c>
      <c r="X49" t="s">
        <v>661</v>
      </c>
      <c r="Y49">
        <v>2</v>
      </c>
      <c r="Z49" s="17">
        <f>Y49-S49</f>
        <v>2</v>
      </c>
      <c r="AA49" s="17">
        <f>RANDBETWEEN(5,10)+RANDBETWEEN(3,10)+IF(J49&lt;1,1,J49)*T49</f>
        <v>11</v>
      </c>
      <c r="AB49" s="17">
        <f>IF(J49&lt;1,20-$Q49,21-$J49-$Q49)</f>
        <v>19</v>
      </c>
      <c r="AC49" t="str">
        <f>IF(V49="L/Sword","1d8","1d6")&amp;IF(R49&gt;0,"+"&amp;TEXT(R49,0)," ")</f>
        <v>1d8 </v>
      </c>
      <c r="AD49" s="17">
        <f>IF(L49&lt;1,20-$U49,21-$J49-$U49)</f>
        <v>19</v>
      </c>
      <c r="AE49" t="s">
        <v>566</v>
      </c>
      <c r="AF49" s="17" t="str">
        <f>TEXT(RANDBETWEEN(0,0),0)&amp;"gp "&amp;TEXT(RANDBETWEEN(1,4),0)&amp;"sp "&amp;TEXT(RANDBETWEEN(1,6),0)&amp;"cp "</f>
        <v>0gp 2sp 6cp </v>
      </c>
      <c r="AG49" t="s">
        <v>671</v>
      </c>
    </row>
    <row r="50" spans="1:33" ht="12.75">
      <c r="A50" t="s">
        <v>663</v>
      </c>
      <c r="B50" t="s">
        <v>137</v>
      </c>
      <c r="C50" t="s">
        <v>138</v>
      </c>
      <c r="E50" t="s">
        <v>627</v>
      </c>
      <c r="F50" t="s">
        <v>560</v>
      </c>
      <c r="G50" t="s">
        <v>561</v>
      </c>
      <c r="H50">
        <v>27</v>
      </c>
      <c r="I50" t="s">
        <v>562</v>
      </c>
      <c r="J50">
        <v>3</v>
      </c>
      <c r="K50" s="16">
        <v>13</v>
      </c>
      <c r="L50" s="17">
        <v>9</v>
      </c>
      <c r="M50" s="17">
        <v>15</v>
      </c>
      <c r="N50" s="17">
        <v>13</v>
      </c>
      <c r="O50" s="17">
        <v>12</v>
      </c>
      <c r="P50" s="18">
        <v>16</v>
      </c>
      <c r="Q50" s="17">
        <f>IF($K50&gt;15,0,0)+IF($K50&gt;16,1,0)+IF($K50&gt;17,0,0)</f>
        <v>0</v>
      </c>
      <c r="R50" s="17">
        <f>IF($K50&gt;15,1,0)+IF($K50&gt;16,0,0)+IF($K50&gt;17,2,0)</f>
        <v>0</v>
      </c>
      <c r="S50" s="17">
        <f>IF(N50&lt;15,0,N50-14)</f>
        <v>0</v>
      </c>
      <c r="T50" s="17">
        <f>IF(O50&lt;15,0,O50-14)</f>
        <v>0</v>
      </c>
      <c r="U50" s="17">
        <f>IF(N50&lt;16,0,N50-15)</f>
        <v>0</v>
      </c>
      <c r="V50" t="s">
        <v>593</v>
      </c>
      <c r="W50" t="s">
        <v>607</v>
      </c>
      <c r="X50" t="s">
        <v>661</v>
      </c>
      <c r="Y50">
        <v>2</v>
      </c>
      <c r="Z50" s="17">
        <f>Y50-S50</f>
        <v>2</v>
      </c>
      <c r="AA50" s="17">
        <f>RANDBETWEEN(5,10)+RANDBETWEEN(3,10)+RANDBETWEEN(3,10)+IF(J50&lt;1,1,J50)*T50</f>
        <v>18</v>
      </c>
      <c r="AB50" s="17">
        <f>IF(J50&lt;1,20-$Q50,21-$J50-$Q50)</f>
        <v>18</v>
      </c>
      <c r="AC50" t="str">
        <f>IF(V50="L/Sword","1d8","1d6")&amp;IF(R50&gt;0,"+"&amp;TEXT(R50,0)," ")</f>
        <v>1d8 </v>
      </c>
      <c r="AD50" s="17">
        <f>IF(L50&lt;1,20-$U50,21-$J50-$U50)</f>
        <v>18</v>
      </c>
      <c r="AE50" t="s">
        <v>566</v>
      </c>
      <c r="AF50" s="17" t="str">
        <f>TEXT(RANDBETWEEN(0,0),0)&amp;"gp "&amp;TEXT(RANDBETWEEN(1,4),0)&amp;"sp "&amp;TEXT(RANDBETWEEN(1,6),0)&amp;"cp "</f>
        <v>0gp 4sp 6cp </v>
      </c>
      <c r="AG50" t="s">
        <v>672</v>
      </c>
    </row>
    <row r="51" spans="1:33" ht="12.75">
      <c r="A51" t="s">
        <v>663</v>
      </c>
      <c r="B51" t="s">
        <v>139</v>
      </c>
      <c r="C51" t="s">
        <v>140</v>
      </c>
      <c r="D51" t="s">
        <v>673</v>
      </c>
      <c r="E51" t="s">
        <v>627</v>
      </c>
      <c r="F51" t="s">
        <v>560</v>
      </c>
      <c r="G51" t="s">
        <v>561</v>
      </c>
      <c r="H51">
        <v>25</v>
      </c>
      <c r="I51" t="s">
        <v>562</v>
      </c>
      <c r="J51">
        <v>2</v>
      </c>
      <c r="K51" s="16">
        <v>14</v>
      </c>
      <c r="L51" s="17">
        <v>11</v>
      </c>
      <c r="M51" s="17">
        <v>14</v>
      </c>
      <c r="N51" s="17">
        <v>13</v>
      </c>
      <c r="O51" s="17">
        <v>12</v>
      </c>
      <c r="P51" s="18">
        <v>15</v>
      </c>
      <c r="Q51" s="17">
        <f>IF($K51&gt;15,0,0)+IF($K51&gt;16,1,0)+IF($K51&gt;17,0,0)</f>
        <v>0</v>
      </c>
      <c r="R51" s="17">
        <f>IF($K51&gt;15,1,0)+IF($K51&gt;16,0,0)+IF($K51&gt;17,2,0)</f>
        <v>0</v>
      </c>
      <c r="S51" s="17">
        <f>IF(N51&lt;15,0,N51-14)</f>
        <v>0</v>
      </c>
      <c r="T51" s="17">
        <f>IF(O51&lt;15,0,O51-14)</f>
        <v>0</v>
      </c>
      <c r="U51" s="17">
        <f>IF(N51&lt;16,0,N51-15)</f>
        <v>0</v>
      </c>
      <c r="V51" t="s">
        <v>593</v>
      </c>
      <c r="W51" t="s">
        <v>607</v>
      </c>
      <c r="X51" t="s">
        <v>661</v>
      </c>
      <c r="Y51">
        <v>2</v>
      </c>
      <c r="Z51" s="17">
        <f>Y51-S51</f>
        <v>2</v>
      </c>
      <c r="AA51" s="17">
        <f>RANDBETWEEN(5,10)+RANDBETWEEN(3,10)+IF(J51&lt;1,1,J51)*T51</f>
        <v>15</v>
      </c>
      <c r="AB51" s="17">
        <f>IF(J51&lt;1,20-$Q51,21-$J51-$Q51)</f>
        <v>19</v>
      </c>
      <c r="AC51" t="str">
        <f>IF(V51="L/Sword","1d8","1d6")&amp;IF(R51&gt;0,"+"&amp;TEXT(R51,0)," ")</f>
        <v>1d8 </v>
      </c>
      <c r="AD51" s="17">
        <f>IF(L51&lt;1,20-$U51,21-$J51-$U51)</f>
        <v>19</v>
      </c>
      <c r="AE51" t="s">
        <v>566</v>
      </c>
      <c r="AF51" s="17" t="str">
        <f>TEXT(RANDBETWEEN(0,0),0)&amp;"gp "&amp;TEXT(RANDBETWEEN(1,4),0)&amp;"sp "&amp;TEXT(RANDBETWEEN(1,6),0)&amp;"cp "</f>
        <v>0gp 2sp 3cp </v>
      </c>
      <c r="AG51" t="s">
        <v>674</v>
      </c>
    </row>
    <row r="52" spans="1:33" ht="12.75">
      <c r="A52" t="s">
        <v>663</v>
      </c>
      <c r="B52" t="s">
        <v>141</v>
      </c>
      <c r="C52" t="s">
        <v>142</v>
      </c>
      <c r="E52" t="s">
        <v>627</v>
      </c>
      <c r="F52" t="s">
        <v>560</v>
      </c>
      <c r="G52" t="s">
        <v>561</v>
      </c>
      <c r="H52">
        <v>22</v>
      </c>
      <c r="I52" t="s">
        <v>562</v>
      </c>
      <c r="J52">
        <v>2</v>
      </c>
      <c r="K52" s="16">
        <v>15</v>
      </c>
      <c r="L52" s="17">
        <v>13</v>
      </c>
      <c r="M52" s="17">
        <v>14</v>
      </c>
      <c r="N52" s="17">
        <v>11</v>
      </c>
      <c r="O52" s="17">
        <v>15</v>
      </c>
      <c r="P52" s="18">
        <v>7</v>
      </c>
      <c r="Q52" s="17">
        <f>IF($K52&gt;15,0,0)+IF($K52&gt;16,1,0)+IF($K52&gt;17,0,0)</f>
        <v>0</v>
      </c>
      <c r="R52" s="17">
        <f>IF($K52&gt;15,1,0)+IF($K52&gt;16,0,0)+IF($K52&gt;17,2,0)</f>
        <v>0</v>
      </c>
      <c r="S52" s="17">
        <f>IF(N52&lt;15,0,N52-14)</f>
        <v>0</v>
      </c>
      <c r="T52" s="17">
        <f>IF(O52&lt;15,0,O52-14)</f>
        <v>1</v>
      </c>
      <c r="U52" s="17">
        <f>IF(N52&lt;16,0,N52-15)</f>
        <v>0</v>
      </c>
      <c r="V52" t="s">
        <v>593</v>
      </c>
      <c r="W52" t="s">
        <v>607</v>
      </c>
      <c r="X52" t="s">
        <v>661</v>
      </c>
      <c r="Y52">
        <v>2</v>
      </c>
      <c r="Z52" s="17">
        <f>Y52-S52</f>
        <v>2</v>
      </c>
      <c r="AA52" s="17">
        <f>RANDBETWEEN(5,10)+RANDBETWEEN(3,10)+IF(J52&lt;1,1,J52)*T52</f>
        <v>13</v>
      </c>
      <c r="AB52" s="17">
        <f>IF(J52&lt;1,20-$Q52,21-$J52-$Q52)</f>
        <v>19</v>
      </c>
      <c r="AC52" t="str">
        <f>IF(V52="L/Sword","1d8","1d6")&amp;IF(R52&gt;0,"+"&amp;TEXT(R52,0)," ")</f>
        <v>1d8 </v>
      </c>
      <c r="AD52" s="17">
        <f>IF(L52&lt;1,20-$U52,21-$J52-$U52)</f>
        <v>19</v>
      </c>
      <c r="AE52" t="s">
        <v>566</v>
      </c>
      <c r="AF52" s="17" t="str">
        <f>TEXT(RANDBETWEEN(0,0),0)&amp;"gp "&amp;TEXT(RANDBETWEEN(1,4),0)&amp;"sp "&amp;TEXT(RANDBETWEEN(1,6),0)&amp;"cp "</f>
        <v>0gp 1sp 2cp </v>
      </c>
      <c r="AG52" t="s">
        <v>675</v>
      </c>
    </row>
    <row r="53" spans="1:33" ht="12.75">
      <c r="A53" t="s">
        <v>663</v>
      </c>
      <c r="B53" t="s">
        <v>143</v>
      </c>
      <c r="C53" t="s">
        <v>144</v>
      </c>
      <c r="E53" t="s">
        <v>627</v>
      </c>
      <c r="F53" t="s">
        <v>560</v>
      </c>
      <c r="G53" t="s">
        <v>561</v>
      </c>
      <c r="H53">
        <v>20</v>
      </c>
      <c r="I53" t="s">
        <v>562</v>
      </c>
      <c r="J53">
        <v>2</v>
      </c>
      <c r="K53" s="16">
        <v>13</v>
      </c>
      <c r="L53" s="17">
        <v>11</v>
      </c>
      <c r="M53" s="17">
        <v>14</v>
      </c>
      <c r="N53" s="17">
        <v>10</v>
      </c>
      <c r="O53" s="17">
        <v>10</v>
      </c>
      <c r="P53" s="18">
        <v>14</v>
      </c>
      <c r="Q53" s="17">
        <f>IF($K53&gt;15,0,0)+IF($K53&gt;16,1,0)+IF($K53&gt;17,0,0)</f>
        <v>0</v>
      </c>
      <c r="R53" s="17">
        <f>IF($K53&gt;15,1,0)+IF($K53&gt;16,0,0)+IF($K53&gt;17,2,0)</f>
        <v>0</v>
      </c>
      <c r="S53" s="17">
        <f>IF(N53&lt;15,0,N53-14)</f>
        <v>0</v>
      </c>
      <c r="T53" s="17">
        <f>IF(O53&lt;15,0,O53-14)</f>
        <v>0</v>
      </c>
      <c r="U53" s="17">
        <f>IF(N53&lt;16,0,N53-15)</f>
        <v>0</v>
      </c>
      <c r="V53" t="s">
        <v>593</v>
      </c>
      <c r="W53" t="s">
        <v>607</v>
      </c>
      <c r="X53" t="s">
        <v>661</v>
      </c>
      <c r="Y53">
        <v>2</v>
      </c>
      <c r="Z53" s="17">
        <f>Y53-S53</f>
        <v>2</v>
      </c>
      <c r="AA53" s="17">
        <f>RANDBETWEEN(5,10)+RANDBETWEEN(3,10)+IF(J53&lt;1,1,J53)*T53</f>
        <v>17</v>
      </c>
      <c r="AB53" s="17">
        <f>IF(J53&lt;1,20-$Q53,21-$J53-$Q53)</f>
        <v>19</v>
      </c>
      <c r="AC53" t="str">
        <f>IF(V53="L/Sword","1d8","1d6")&amp;IF(R53&gt;0,"+"&amp;TEXT(R53,0)," ")</f>
        <v>1d8 </v>
      </c>
      <c r="AD53" s="17">
        <f>IF(L53&lt;1,20-$U53,21-$J53-$U53)</f>
        <v>19</v>
      </c>
      <c r="AE53" t="s">
        <v>566</v>
      </c>
      <c r="AF53" s="17" t="str">
        <f>TEXT(RANDBETWEEN(0,0),0)&amp;"gp "&amp;TEXT(RANDBETWEEN(1,4),0)&amp;"sp "&amp;TEXT(RANDBETWEEN(1,6),0)&amp;"cp "</f>
        <v>0gp 2sp 6cp </v>
      </c>
      <c r="AG53" t="s">
        <v>676</v>
      </c>
    </row>
    <row r="54" spans="1:33" ht="12.75">
      <c r="A54" t="s">
        <v>663</v>
      </c>
      <c r="B54" t="s">
        <v>145</v>
      </c>
      <c r="C54" t="s">
        <v>146</v>
      </c>
      <c r="D54" t="s">
        <v>677</v>
      </c>
      <c r="E54" t="s">
        <v>627</v>
      </c>
      <c r="F54" t="s">
        <v>560</v>
      </c>
      <c r="G54" t="s">
        <v>561</v>
      </c>
      <c r="H54">
        <v>21</v>
      </c>
      <c r="I54" t="s">
        <v>562</v>
      </c>
      <c r="J54">
        <v>2</v>
      </c>
      <c r="K54" s="16">
        <v>10</v>
      </c>
      <c r="L54" s="17">
        <v>11</v>
      </c>
      <c r="M54" s="17">
        <v>12</v>
      </c>
      <c r="N54" s="17">
        <v>13</v>
      </c>
      <c r="O54" s="17">
        <v>16</v>
      </c>
      <c r="P54" s="18">
        <v>13</v>
      </c>
      <c r="Q54" s="17">
        <f>IF($K54&gt;15,0,0)+IF($K54&gt;16,1,0)+IF($K54&gt;17,0,0)</f>
        <v>0</v>
      </c>
      <c r="R54" s="17">
        <f>IF($K54&gt;15,1,0)+IF($K54&gt;16,0,0)+IF($K54&gt;17,2,0)</f>
        <v>0</v>
      </c>
      <c r="S54" s="17">
        <f>IF(N54&lt;15,0,N54-14)</f>
        <v>0</v>
      </c>
      <c r="T54" s="17">
        <f>IF(O54&lt;15,0,O54-14)</f>
        <v>2</v>
      </c>
      <c r="U54" s="17">
        <f>IF(N54&lt;16,0,N54-15)</f>
        <v>0</v>
      </c>
      <c r="V54" t="s">
        <v>593</v>
      </c>
      <c r="W54" t="s">
        <v>607</v>
      </c>
      <c r="X54" t="s">
        <v>661</v>
      </c>
      <c r="Y54">
        <v>2</v>
      </c>
      <c r="Z54" s="17">
        <f>Y54-S54</f>
        <v>2</v>
      </c>
      <c r="AA54" s="17">
        <f>RANDBETWEEN(5,10)+RANDBETWEEN(3,10)+IF(J54&lt;1,1,J54)*T54</f>
        <v>17</v>
      </c>
      <c r="AB54" s="17">
        <f>IF(J54&lt;1,20-$Q54,21-$J54-$Q54)</f>
        <v>19</v>
      </c>
      <c r="AC54" t="str">
        <f>IF(V54="L/Sword","1d8","1d6")&amp;IF(R54&gt;0,"+"&amp;TEXT(R54,0)," ")</f>
        <v>1d8 </v>
      </c>
      <c r="AD54" s="17">
        <f>IF(L54&lt;1,20-$U54,21-$J54-$U54)</f>
        <v>19</v>
      </c>
      <c r="AE54" t="s">
        <v>566</v>
      </c>
      <c r="AF54" s="17" t="str">
        <f>TEXT(RANDBETWEEN(0,0),0)&amp;"gp "&amp;TEXT(RANDBETWEEN(1,4),0)&amp;"sp "&amp;TEXT(RANDBETWEEN(1,6),0)&amp;"cp "</f>
        <v>0gp 4sp 6cp </v>
      </c>
      <c r="AG54" t="s">
        <v>678</v>
      </c>
    </row>
    <row r="55" spans="1:33" ht="12.75">
      <c r="A55" t="s">
        <v>663</v>
      </c>
      <c r="B55" t="s">
        <v>147</v>
      </c>
      <c r="C55" t="s">
        <v>148</v>
      </c>
      <c r="E55" t="s">
        <v>627</v>
      </c>
      <c r="F55" t="s">
        <v>560</v>
      </c>
      <c r="G55" t="s">
        <v>561</v>
      </c>
      <c r="H55">
        <v>19</v>
      </c>
      <c r="I55" t="s">
        <v>562</v>
      </c>
      <c r="J55">
        <v>2</v>
      </c>
      <c r="K55" s="16">
        <v>13</v>
      </c>
      <c r="L55" s="17">
        <v>10</v>
      </c>
      <c r="M55" s="17">
        <v>9</v>
      </c>
      <c r="N55" s="17">
        <v>15</v>
      </c>
      <c r="O55" s="17">
        <v>13</v>
      </c>
      <c r="P55" s="18">
        <v>11</v>
      </c>
      <c r="Q55" s="17">
        <f>IF($K55&gt;15,0,0)+IF($K55&gt;16,1,0)+IF($K55&gt;17,0,0)</f>
        <v>0</v>
      </c>
      <c r="R55" s="17">
        <f>IF($K55&gt;15,1,0)+IF($K55&gt;16,0,0)+IF($K55&gt;17,2,0)</f>
        <v>0</v>
      </c>
      <c r="S55" s="17">
        <f>IF(N55&lt;15,0,N55-14)</f>
        <v>1</v>
      </c>
      <c r="T55" s="17">
        <f>IF(O55&lt;15,0,O55-14)</f>
        <v>0</v>
      </c>
      <c r="U55" s="17">
        <f>IF(N55&lt;16,0,N55-15)</f>
        <v>0</v>
      </c>
      <c r="V55" t="s">
        <v>593</v>
      </c>
      <c r="W55" t="s">
        <v>607</v>
      </c>
      <c r="X55" t="s">
        <v>661</v>
      </c>
      <c r="Y55">
        <v>2</v>
      </c>
      <c r="Z55" s="17">
        <f>Y55-S55</f>
        <v>1</v>
      </c>
      <c r="AA55" s="17">
        <f>RANDBETWEEN(5,10)+RANDBETWEEN(3,10)+IF(J55&lt;1,1,J55)*T55</f>
        <v>15</v>
      </c>
      <c r="AB55" s="17">
        <f>IF(J55&lt;1,20-$Q55,21-$J55-$Q55)</f>
        <v>19</v>
      </c>
      <c r="AC55" t="str">
        <f>IF(V55="L/Sword","1d8","1d6")&amp;IF(R55&gt;0,"+"&amp;TEXT(R55,0)," ")</f>
        <v>1d8 </v>
      </c>
      <c r="AD55" s="17">
        <f>IF(L55&lt;1,20-$U55,21-$J55-$U55)</f>
        <v>19</v>
      </c>
      <c r="AE55" t="s">
        <v>566</v>
      </c>
      <c r="AF55" s="17" t="str">
        <f>TEXT(RANDBETWEEN(0,0),0)&amp;"gp "&amp;TEXT(RANDBETWEEN(1,4),0)&amp;"sp "&amp;TEXT(RANDBETWEEN(1,6),0)&amp;"cp "</f>
        <v>0gp 1sp 1cp </v>
      </c>
      <c r="AG55" t="s">
        <v>679</v>
      </c>
    </row>
    <row r="56" spans="1:33" ht="12.75">
      <c r="A56" t="s">
        <v>663</v>
      </c>
      <c r="B56" t="s">
        <v>149</v>
      </c>
      <c r="C56" t="s">
        <v>150</v>
      </c>
      <c r="E56" t="s">
        <v>627</v>
      </c>
      <c r="F56" t="s">
        <v>605</v>
      </c>
      <c r="G56" t="s">
        <v>561</v>
      </c>
      <c r="H56">
        <v>23</v>
      </c>
      <c r="I56" t="s">
        <v>562</v>
      </c>
      <c r="J56">
        <v>2</v>
      </c>
      <c r="K56" s="16">
        <v>13</v>
      </c>
      <c r="L56" s="17">
        <v>11</v>
      </c>
      <c r="M56" s="17">
        <v>14</v>
      </c>
      <c r="N56" s="17">
        <v>13</v>
      </c>
      <c r="O56" s="17">
        <v>13</v>
      </c>
      <c r="P56" s="18">
        <v>14</v>
      </c>
      <c r="Q56" s="17">
        <f>IF($K56&gt;15,0,0)+IF($K56&gt;16,1,0)+IF($K56&gt;17,0,0)</f>
        <v>0</v>
      </c>
      <c r="R56" s="17">
        <f>IF($K56&gt;15,1,0)+IF($K56&gt;16,0,0)+IF($K56&gt;17,2,0)</f>
        <v>0</v>
      </c>
      <c r="S56" s="17">
        <f>IF(N56&lt;15,0,N56-14)</f>
        <v>0</v>
      </c>
      <c r="T56" s="17">
        <f>IF(O56&lt;15,0,O56-14)</f>
        <v>0</v>
      </c>
      <c r="U56" s="17">
        <f>IF(N56&lt;16,0,N56-15)</f>
        <v>0</v>
      </c>
      <c r="V56" t="s">
        <v>593</v>
      </c>
      <c r="W56" t="s">
        <v>607</v>
      </c>
      <c r="X56" t="s">
        <v>661</v>
      </c>
      <c r="Y56">
        <v>2</v>
      </c>
      <c r="Z56" s="17">
        <f>Y56-S56</f>
        <v>2</v>
      </c>
      <c r="AA56" s="17">
        <f>RANDBETWEEN(5,10)+RANDBETWEEN(3,10)+IF(J56&lt;1,1,J56)*T56</f>
        <v>12</v>
      </c>
      <c r="AB56" s="17">
        <f>IF(J56&lt;1,20-$Q56,21-$J56-$Q56)</f>
        <v>19</v>
      </c>
      <c r="AC56" s="17" t="str">
        <f>IF(V56="L/Sword","1d8","1d6")&amp;IF(R56&gt;0,"+"&amp;TEXT(R56,0)," ")</f>
        <v>1d8 </v>
      </c>
      <c r="AD56" s="17">
        <f>IF(L56&lt;1,20-$U56,21-$J56-$U56)</f>
        <v>19</v>
      </c>
      <c r="AE56" t="s">
        <v>566</v>
      </c>
      <c r="AF56" s="17" t="str">
        <f>TEXT(RANDBETWEEN(0,0),0)&amp;"gp "&amp;TEXT(RANDBETWEEN(1,4),0)&amp;"sp "&amp;TEXT(RANDBETWEEN(1,6),0)&amp;"cp "</f>
        <v>0gp 1sp 5cp </v>
      </c>
      <c r="AG56" t="s">
        <v>680</v>
      </c>
    </row>
    <row r="57" spans="1:33" ht="12.75">
      <c r="A57" t="s">
        <v>663</v>
      </c>
      <c r="B57" t="s">
        <v>151</v>
      </c>
      <c r="C57" t="s">
        <v>152</v>
      </c>
      <c r="E57" t="s">
        <v>627</v>
      </c>
      <c r="F57" t="s">
        <v>560</v>
      </c>
      <c r="G57" t="s">
        <v>561</v>
      </c>
      <c r="H57">
        <v>25</v>
      </c>
      <c r="I57" t="s">
        <v>562</v>
      </c>
      <c r="J57">
        <v>3</v>
      </c>
      <c r="K57" s="16">
        <v>12</v>
      </c>
      <c r="L57" s="17">
        <v>15</v>
      </c>
      <c r="M57" s="17">
        <v>16</v>
      </c>
      <c r="N57" s="17">
        <v>14</v>
      </c>
      <c r="O57" s="17">
        <v>15</v>
      </c>
      <c r="P57" s="18">
        <v>10</v>
      </c>
      <c r="Q57" s="17">
        <f>IF($K57&gt;15,0,0)+IF($K57&gt;16,1,0)+IF($K57&gt;17,0,0)</f>
        <v>0</v>
      </c>
      <c r="R57" s="17">
        <f>IF($K57&gt;15,1,0)+IF($K57&gt;16,0,0)+IF($K57&gt;17,2,0)</f>
        <v>0</v>
      </c>
      <c r="S57" s="17">
        <f>IF(N57&lt;15,0,N57-14)</f>
        <v>0</v>
      </c>
      <c r="T57" s="17">
        <f>IF(O57&lt;15,0,O57-14)</f>
        <v>1</v>
      </c>
      <c r="U57" s="17">
        <f>IF(N57&lt;16,0,N57-15)</f>
        <v>0</v>
      </c>
      <c r="V57" t="s">
        <v>593</v>
      </c>
      <c r="W57" t="s">
        <v>607</v>
      </c>
      <c r="X57" t="s">
        <v>661</v>
      </c>
      <c r="Y57">
        <v>2</v>
      </c>
      <c r="Z57" s="17">
        <f>Y57-S57</f>
        <v>2</v>
      </c>
      <c r="AA57" s="17">
        <f>RANDBETWEEN(5,10)+RANDBETWEEN(3,10)+RANDBETWEEN(3,10)+IF(J226&lt;1,1,J226)*T226</f>
        <v>20</v>
      </c>
      <c r="AB57" s="17">
        <f>IF(J57&lt;1,20-$Q57,21-$J57-$Q57)</f>
        <v>18</v>
      </c>
      <c r="AC57" s="17" t="str">
        <f>IF(V57="L/Sword","1d8","1d6")&amp;IF(R57&gt;0,"+"&amp;TEXT(R57,0)," ")</f>
        <v>1d8 </v>
      </c>
      <c r="AD57" s="17">
        <f>IF(L57&lt;1,20-$U57,21-$J57-$U57)</f>
        <v>18</v>
      </c>
      <c r="AE57" t="s">
        <v>566</v>
      </c>
      <c r="AF57" s="17" t="str">
        <f>TEXT(RANDBETWEEN(0,0),0)&amp;"gp "&amp;TEXT(RANDBETWEEN(1,4),0)&amp;"sp "&amp;TEXT(RANDBETWEEN(1,6),0)&amp;"cp "</f>
        <v>0gp 3sp 3cp </v>
      </c>
      <c r="AG57" t="s">
        <v>681</v>
      </c>
    </row>
    <row r="58" spans="1:33" ht="12.75">
      <c r="A58" t="s">
        <v>682</v>
      </c>
      <c r="B58" t="s">
        <v>153</v>
      </c>
      <c r="C58" t="s">
        <v>154</v>
      </c>
      <c r="E58" t="s">
        <v>683</v>
      </c>
      <c r="F58" t="s">
        <v>605</v>
      </c>
      <c r="G58" t="s">
        <v>684</v>
      </c>
      <c r="H58">
        <v>86</v>
      </c>
      <c r="I58" t="s">
        <v>562</v>
      </c>
      <c r="J58">
        <v>6</v>
      </c>
      <c r="K58" s="16">
        <v>15</v>
      </c>
      <c r="L58" s="17">
        <v>15</v>
      </c>
      <c r="M58" s="17">
        <v>14</v>
      </c>
      <c r="N58" s="17">
        <v>16</v>
      </c>
      <c r="O58" s="17">
        <v>13</v>
      </c>
      <c r="P58" s="18">
        <v>12</v>
      </c>
      <c r="Q58" s="17">
        <f>IF($K58&gt;15,0,0)+IF($K58&gt;16,1,0)+IF($K58&gt;17,0,0)</f>
        <v>0</v>
      </c>
      <c r="R58" s="17">
        <f>IF($K58&gt;15,1,0)+IF($K58&gt;16,0,0)+IF($K58&gt;17,2,0)</f>
        <v>0</v>
      </c>
      <c r="S58" s="17">
        <f>IF(N58&lt;15,0,N58-14)</f>
        <v>2</v>
      </c>
      <c r="T58" s="17">
        <f>IF(O58&lt;15,0,O58-14)</f>
        <v>0</v>
      </c>
      <c r="U58" s="17">
        <f>IF(N58&lt;16,0,N58-15)</f>
        <v>1</v>
      </c>
      <c r="V58" t="s">
        <v>593</v>
      </c>
      <c r="W58" t="s">
        <v>583</v>
      </c>
      <c r="X58" t="s">
        <v>685</v>
      </c>
      <c r="Y58">
        <v>4</v>
      </c>
      <c r="Z58" s="17">
        <f>Y58-S58</f>
        <v>2</v>
      </c>
      <c r="AA58" s="17">
        <f>RANDBETWEEN(5,10)+RANDBETWEEN(3,10)+RANDBETWEEN(3,10)+RANDBETWEEN(3,10)+RANDBETWEEN(3,10)+RANDBETWEEN(3,10)+RANDBETWEEN(3,10)+RANDBETWEEN(3,10)+IF(J226&lt;1,1,J226)*T226</f>
        <v>59</v>
      </c>
      <c r="AB58" s="17">
        <f>IF(J58&lt;1,20-$Q58,21-$J58-$Q58)</f>
        <v>15</v>
      </c>
      <c r="AC58" s="17" t="str">
        <f>IF(V58="L/Sword","1d8","1d6")&amp;IF(R58&gt;0,"+"&amp;TEXT(R58,0)," ")</f>
        <v>1d8 </v>
      </c>
      <c r="AD58" s="17">
        <f>IF(L58&lt;1,20-$U58,21-$J58-$U58)</f>
        <v>14</v>
      </c>
      <c r="AE58" t="s">
        <v>585</v>
      </c>
      <c r="AF58" s="17" t="str">
        <f>TEXT(RANDBETWEEN(0,0),0)&amp;"gp "&amp;TEXT(RANDBETWEEN(1,4),0)&amp;"sp "&amp;TEXT(RANDBETWEEN(1,6),0)&amp;"cp "</f>
        <v>0gp 4sp 6cp </v>
      </c>
      <c r="AG58" t="s">
        <v>686</v>
      </c>
    </row>
    <row r="59" spans="1:33" ht="12.75">
      <c r="A59" t="s">
        <v>687</v>
      </c>
      <c r="B59" t="s">
        <v>155</v>
      </c>
      <c r="C59" t="s">
        <v>156</v>
      </c>
      <c r="E59" t="s">
        <v>688</v>
      </c>
      <c r="F59" t="s">
        <v>560</v>
      </c>
      <c r="G59" t="s">
        <v>561</v>
      </c>
      <c r="H59" s="17">
        <f>RANDBETWEEN(19,24)</f>
        <v>19</v>
      </c>
      <c r="I59" t="s">
        <v>562</v>
      </c>
      <c r="J59">
        <v>1</v>
      </c>
      <c r="K59" s="16">
        <v>13</v>
      </c>
      <c r="L59" s="17">
        <v>10</v>
      </c>
      <c r="M59" s="17">
        <v>12</v>
      </c>
      <c r="N59" s="17">
        <v>18</v>
      </c>
      <c r="O59" s="17">
        <v>10</v>
      </c>
      <c r="P59" s="18">
        <v>11</v>
      </c>
      <c r="Q59" s="17">
        <f>IF($K59&gt;15,0,0)+IF($K59&gt;16,1,0)+IF($K59&gt;17,0,0)</f>
        <v>0</v>
      </c>
      <c r="R59" s="17">
        <f>IF($K59&gt;15,1,0)+IF($K59&gt;16,0,0)+IF($K59&gt;17,2,0)</f>
        <v>0</v>
      </c>
      <c r="S59" s="17">
        <f>IF(N59&lt;15,0,N59-14)</f>
        <v>4</v>
      </c>
      <c r="T59" s="17">
        <f>IF(O59&lt;15,0,O59-14)</f>
        <v>0</v>
      </c>
      <c r="U59" s="17">
        <f>IF(N59&lt;16,0,N59-15)</f>
        <v>3</v>
      </c>
      <c r="V59" t="s">
        <v>606</v>
      </c>
      <c r="W59" t="s">
        <v>607</v>
      </c>
      <c r="X59" t="s">
        <v>689</v>
      </c>
      <c r="Y59">
        <v>5</v>
      </c>
      <c r="Z59" s="17">
        <f>Y59-S59</f>
        <v>1</v>
      </c>
      <c r="AA59" s="17">
        <f>RANDBETWEEN(5,10)+IF(J59&lt;1,1,J59)*T59</f>
        <v>9</v>
      </c>
      <c r="AB59" s="17">
        <f>IF(J59&lt;1,20-$Q59,21-$J59-$Q59)</f>
        <v>20</v>
      </c>
      <c r="AC59" s="17" t="str">
        <f>IF(V85="L/Sword","1d8","1d6")&amp;IF(R59&gt;0,"+"&amp;TEXT(R59,0)," ")</f>
        <v>1d6 </v>
      </c>
      <c r="AD59" s="17">
        <f>IF(L59&lt;1,20-$U59,21-$J59-$U59)</f>
        <v>17</v>
      </c>
      <c r="AE59" t="s">
        <v>566</v>
      </c>
      <c r="AF59" s="17" t="str">
        <f>TEXT(RANDBETWEEN(0,0),0)&amp;"gp "&amp;TEXT(RANDBETWEEN(1,4),0)&amp;"sp "&amp;TEXT(RANDBETWEEN(1,6),0)&amp;"cp "</f>
        <v>0gp 1sp 5cp </v>
      </c>
      <c r="AG59" t="s">
        <v>690</v>
      </c>
    </row>
    <row r="60" spans="1:33" ht="12.75">
      <c r="A60" s="12" t="s">
        <v>691</v>
      </c>
      <c r="B60" t="s">
        <v>157</v>
      </c>
      <c r="C60" t="s">
        <v>158</v>
      </c>
      <c r="E60" t="s">
        <v>688</v>
      </c>
      <c r="F60" t="s">
        <v>560</v>
      </c>
      <c r="G60" t="s">
        <v>561</v>
      </c>
      <c r="H60" s="17">
        <f>RANDBETWEEN(19,24)</f>
        <v>19</v>
      </c>
      <c r="I60" t="s">
        <v>562</v>
      </c>
      <c r="J60">
        <v>1</v>
      </c>
      <c r="K60" s="16">
        <v>12</v>
      </c>
      <c r="L60" s="17">
        <v>13</v>
      </c>
      <c r="M60" s="17">
        <v>13</v>
      </c>
      <c r="N60" s="17">
        <v>15</v>
      </c>
      <c r="O60" s="17">
        <v>13</v>
      </c>
      <c r="P60" s="18">
        <v>11</v>
      </c>
      <c r="Q60" s="17">
        <f>IF($K60&gt;15,0,0)+IF($K60&gt;16,1,0)+IF($K60&gt;17,0,0)</f>
        <v>0</v>
      </c>
      <c r="R60" s="17">
        <f>IF($K60&gt;15,1,0)+IF($K60&gt;16,0,0)+IF($K60&gt;17,2,0)</f>
        <v>0</v>
      </c>
      <c r="S60" s="17">
        <f>IF(N60&lt;15,0,N60-14)</f>
        <v>1</v>
      </c>
      <c r="T60" s="17">
        <f>IF(O60&lt;15,0,O60-14)</f>
        <v>0</v>
      </c>
      <c r="U60" s="17">
        <f>IF(N60&lt;16,0,N60-15)</f>
        <v>0</v>
      </c>
      <c r="V60" t="s">
        <v>606</v>
      </c>
      <c r="W60" t="s">
        <v>607</v>
      </c>
      <c r="X60" t="s">
        <v>689</v>
      </c>
      <c r="Y60">
        <v>5</v>
      </c>
      <c r="Z60" s="17">
        <f>Y60-S60</f>
        <v>4</v>
      </c>
      <c r="AA60" s="17">
        <f>RANDBETWEEN(5,10)+IF(J60&lt;1,1,J60)*T60</f>
        <v>7</v>
      </c>
      <c r="AB60" s="17">
        <f>IF(J60&lt;1,20-$Q60,21-$J60-$Q60)</f>
        <v>20</v>
      </c>
      <c r="AC60" s="17" t="str">
        <f>IF(V86="L/Sword","1d8","1d6")&amp;IF(R60&gt;0,"+"&amp;TEXT(R60,0)," ")</f>
        <v>1d6 </v>
      </c>
      <c r="AD60" s="17">
        <f>IF(L60&lt;1,20-$U60,21-$J60-$U60)</f>
        <v>20</v>
      </c>
      <c r="AE60" t="s">
        <v>566</v>
      </c>
      <c r="AF60" s="17" t="str">
        <f>TEXT(RANDBETWEEN(0,0),0)&amp;"gp "&amp;TEXT(RANDBETWEEN(1,4),0)&amp;"sp "&amp;TEXT(RANDBETWEEN(1,6),0)&amp;"cp "</f>
        <v>0gp 3sp 3cp </v>
      </c>
      <c r="AG60" t="s">
        <v>692</v>
      </c>
    </row>
    <row r="61" spans="1:33" ht="12.75">
      <c r="A61" s="12" t="s">
        <v>691</v>
      </c>
      <c r="B61" t="s">
        <v>159</v>
      </c>
      <c r="C61" t="s">
        <v>160</v>
      </c>
      <c r="D61" t="s">
        <v>693</v>
      </c>
      <c r="E61" t="s">
        <v>688</v>
      </c>
      <c r="F61" t="s">
        <v>560</v>
      </c>
      <c r="G61" t="s">
        <v>561</v>
      </c>
      <c r="H61" s="17">
        <f>RANDBETWEEN(19,24)</f>
        <v>22</v>
      </c>
      <c r="I61" t="s">
        <v>562</v>
      </c>
      <c r="J61">
        <v>1</v>
      </c>
      <c r="K61" s="16">
        <v>15</v>
      </c>
      <c r="L61" s="17">
        <v>10</v>
      </c>
      <c r="M61" s="17">
        <v>12</v>
      </c>
      <c r="N61" s="17">
        <v>12</v>
      </c>
      <c r="O61" s="17">
        <v>12</v>
      </c>
      <c r="P61" s="18">
        <v>12</v>
      </c>
      <c r="Q61" s="17">
        <f>IF($K61&gt;15,0,0)+IF($K61&gt;16,1,0)+IF($K61&gt;17,0,0)</f>
        <v>0</v>
      </c>
      <c r="R61" s="17">
        <f>IF($K61&gt;15,1,0)+IF($K61&gt;16,0,0)+IF($K61&gt;17,2,0)</f>
        <v>0</v>
      </c>
      <c r="S61" s="17">
        <f>IF(N61&lt;15,0,N61-14)</f>
        <v>0</v>
      </c>
      <c r="T61" s="17">
        <f>IF(O61&lt;15,0,O61-14)</f>
        <v>0</v>
      </c>
      <c r="U61" s="17">
        <f>IF(N61&lt;16,0,N61-15)</f>
        <v>0</v>
      </c>
      <c r="V61" t="s">
        <v>606</v>
      </c>
      <c r="W61" t="s">
        <v>607</v>
      </c>
      <c r="X61" t="s">
        <v>689</v>
      </c>
      <c r="Y61">
        <v>5</v>
      </c>
      <c r="Z61" s="17">
        <f>Y61-S61</f>
        <v>5</v>
      </c>
      <c r="AA61" s="17">
        <f>RANDBETWEEN(5,10)+IF(J61&lt;1,1,J61)*T61</f>
        <v>7</v>
      </c>
      <c r="AB61" s="17">
        <f>IF(J61&lt;1,20-$Q61,21-$J61-$Q61)</f>
        <v>20</v>
      </c>
      <c r="AC61" s="17" t="str">
        <f>IF(V87="L/Sword","1d8","1d6")&amp;IF(R61&gt;0,"+"&amp;TEXT(R61,0)," ")</f>
        <v>1d6 </v>
      </c>
      <c r="AD61" s="17">
        <f>IF(L61&lt;1,20-$U61,21-$J61-$U61)</f>
        <v>20</v>
      </c>
      <c r="AE61" t="s">
        <v>566</v>
      </c>
      <c r="AF61" s="17" t="str">
        <f>TEXT(RANDBETWEEN(0,0),0)&amp;"gp "&amp;TEXT(RANDBETWEEN(1,4),0)&amp;"sp "&amp;TEXT(RANDBETWEEN(1,6),0)&amp;"cp "</f>
        <v>0gp 2sp 5cp </v>
      </c>
      <c r="AG61" t="s">
        <v>694</v>
      </c>
    </row>
    <row r="62" spans="1:33" ht="12.75">
      <c r="A62" s="12" t="s">
        <v>691</v>
      </c>
      <c r="B62" t="s">
        <v>161</v>
      </c>
      <c r="C62" t="s">
        <v>162</v>
      </c>
      <c r="D62" t="s">
        <v>695</v>
      </c>
      <c r="E62" t="s">
        <v>688</v>
      </c>
      <c r="F62" t="s">
        <v>560</v>
      </c>
      <c r="G62" t="s">
        <v>561</v>
      </c>
      <c r="H62" s="17">
        <f>RANDBETWEEN(19,24)</f>
        <v>21</v>
      </c>
      <c r="I62" t="s">
        <v>562</v>
      </c>
      <c r="J62">
        <v>1</v>
      </c>
      <c r="K62" s="16">
        <v>17</v>
      </c>
      <c r="L62" s="17">
        <v>9</v>
      </c>
      <c r="M62" s="17">
        <v>11</v>
      </c>
      <c r="N62" s="17">
        <v>10</v>
      </c>
      <c r="O62" s="17">
        <v>11</v>
      </c>
      <c r="P62" s="18">
        <v>9</v>
      </c>
      <c r="Q62" s="17">
        <f>IF($K62&gt;15,0,0)+IF($K62&gt;16,1,0)+IF($K62&gt;17,0,0)</f>
        <v>1</v>
      </c>
      <c r="R62" s="17">
        <f>IF($K62&gt;15,1,0)+IF($K62&gt;16,0,0)+IF($K62&gt;17,2,0)</f>
        <v>1</v>
      </c>
      <c r="S62" s="17">
        <f>IF(N62&lt;15,0,N62-14)</f>
        <v>0</v>
      </c>
      <c r="T62" s="17">
        <f>IF(O62&lt;15,0,O62-14)</f>
        <v>0</v>
      </c>
      <c r="U62" s="17">
        <f>IF(N62&lt;16,0,N62-15)</f>
        <v>0</v>
      </c>
      <c r="V62" t="s">
        <v>606</v>
      </c>
      <c r="W62" t="s">
        <v>607</v>
      </c>
      <c r="X62" t="s">
        <v>689</v>
      </c>
      <c r="Y62">
        <v>5</v>
      </c>
      <c r="Z62" s="17">
        <f>Y62-S62</f>
        <v>5</v>
      </c>
      <c r="AA62" s="17">
        <f>RANDBETWEEN(5,10)+IF(J62&lt;1,1,J62)*T62</f>
        <v>9</v>
      </c>
      <c r="AB62" s="17">
        <f>IF(J62&lt;1,20-$Q62,21-$J62-$Q62)</f>
        <v>19</v>
      </c>
      <c r="AC62" s="17" t="str">
        <f>IF(V88="L/Sword","1d8","1d6")&amp;IF(R62&gt;0,"+"&amp;TEXT(R62,0)," ")</f>
        <v>1d6+1</v>
      </c>
      <c r="AD62" s="17">
        <f>IF(L62&lt;1,20-$U62,21-$J62-$U62)</f>
        <v>20</v>
      </c>
      <c r="AE62" t="s">
        <v>566</v>
      </c>
      <c r="AF62" s="17" t="str">
        <f>TEXT(RANDBETWEEN(0,0),0)&amp;"gp "&amp;TEXT(RANDBETWEEN(1,4),0)&amp;"sp "&amp;TEXT(RANDBETWEEN(1,6),0)&amp;"cp "</f>
        <v>0gp 4sp 1cp </v>
      </c>
      <c r="AG62" t="s">
        <v>696</v>
      </c>
    </row>
    <row r="63" spans="1:33" ht="12.75">
      <c r="A63" s="12" t="s">
        <v>691</v>
      </c>
      <c r="B63" t="s">
        <v>163</v>
      </c>
      <c r="C63" t="s">
        <v>164</v>
      </c>
      <c r="E63" t="s">
        <v>688</v>
      </c>
      <c r="F63" t="s">
        <v>560</v>
      </c>
      <c r="G63" t="s">
        <v>561</v>
      </c>
      <c r="H63" s="17">
        <f>RANDBETWEEN(19,24)</f>
        <v>22</v>
      </c>
      <c r="I63" t="s">
        <v>562</v>
      </c>
      <c r="J63">
        <v>1</v>
      </c>
      <c r="K63" s="16" t="s">
        <v>697</v>
      </c>
      <c r="L63" s="17">
        <v>8</v>
      </c>
      <c r="M63" s="17">
        <v>11</v>
      </c>
      <c r="N63" s="17">
        <v>11</v>
      </c>
      <c r="O63" s="17">
        <v>15</v>
      </c>
      <c r="P63" s="18">
        <v>13</v>
      </c>
      <c r="Q63" s="17">
        <f>IF($K63&gt;15,0,0)+IF($K63&gt;16,1,0)+IF($K63&gt;17,0,0)</f>
        <v>1</v>
      </c>
      <c r="R63" s="17">
        <f>IF($K63&gt;15,1,0)+IF($K63&gt;16,0,0)+IF($K63&gt;17,2,0)</f>
        <v>3</v>
      </c>
      <c r="S63" s="17">
        <f>IF(N63&lt;15,0,N63-14)</f>
        <v>0</v>
      </c>
      <c r="T63" s="17">
        <f>IF(O63&lt;15,0,O63-14)</f>
        <v>1</v>
      </c>
      <c r="U63" s="17">
        <f>IF(N63&lt;16,0,N63-15)</f>
        <v>0</v>
      </c>
      <c r="V63" t="s">
        <v>606</v>
      </c>
      <c r="W63" t="s">
        <v>607</v>
      </c>
      <c r="X63" t="s">
        <v>689</v>
      </c>
      <c r="Y63">
        <v>5</v>
      </c>
      <c r="Z63" s="17">
        <f>Y63-S63</f>
        <v>5</v>
      </c>
      <c r="AA63" s="17">
        <f>RANDBETWEEN(5,10)+IF(J63&lt;1,1,J63)*T63</f>
        <v>10</v>
      </c>
      <c r="AB63" s="17">
        <f>IF(J63&lt;1,20-$Q63,21-$J63-$Q63)</f>
        <v>19</v>
      </c>
      <c r="AC63" s="17" t="str">
        <f>IF(V89="L/Sword","1d8","1d6")&amp;IF(R63&gt;0,"+"&amp;TEXT(R63,0)," ")</f>
        <v>1d6+3</v>
      </c>
      <c r="AD63" s="17">
        <f>IF(L63&lt;1,20-$U63,21-$J63-$U63)</f>
        <v>20</v>
      </c>
      <c r="AE63" t="s">
        <v>566</v>
      </c>
      <c r="AF63" s="17" t="str">
        <f>TEXT(RANDBETWEEN(0,0),0)&amp;"gp "&amp;TEXT(RANDBETWEEN(1,4),0)&amp;"sp "&amp;TEXT(RANDBETWEEN(1,6),0)&amp;"cp "</f>
        <v>0gp 4sp 2cp </v>
      </c>
      <c r="AG63" t="s">
        <v>698</v>
      </c>
    </row>
    <row r="64" spans="1:33" ht="12.75">
      <c r="A64" s="12" t="s">
        <v>691</v>
      </c>
      <c r="B64" t="s">
        <v>165</v>
      </c>
      <c r="C64" t="s">
        <v>166</v>
      </c>
      <c r="E64" t="s">
        <v>688</v>
      </c>
      <c r="F64" t="s">
        <v>560</v>
      </c>
      <c r="G64" t="s">
        <v>561</v>
      </c>
      <c r="H64" s="17">
        <f>RANDBETWEEN(19,24)</f>
        <v>24</v>
      </c>
      <c r="I64" t="s">
        <v>562</v>
      </c>
      <c r="J64">
        <v>1</v>
      </c>
      <c r="K64" s="16">
        <v>13</v>
      </c>
      <c r="L64" s="17">
        <v>12</v>
      </c>
      <c r="M64" s="17">
        <v>12</v>
      </c>
      <c r="N64" s="17">
        <v>12</v>
      </c>
      <c r="O64" s="17">
        <v>11</v>
      </c>
      <c r="P64" s="18">
        <v>4</v>
      </c>
      <c r="Q64" s="17">
        <f>IF($K64&gt;15,0,0)+IF($K64&gt;16,1,0)+IF($K64&gt;17,0,0)</f>
        <v>0</v>
      </c>
      <c r="R64" s="17">
        <f>IF($K64&gt;15,1,0)+IF($K64&gt;16,0,0)+IF($K64&gt;17,2,0)</f>
        <v>0</v>
      </c>
      <c r="S64" s="17">
        <f>IF(N64&lt;15,0,N64-14)</f>
        <v>0</v>
      </c>
      <c r="T64" s="17">
        <f>IF(O64&lt;15,0,O64-14)</f>
        <v>0</v>
      </c>
      <c r="U64" s="17">
        <f>IF(N64&lt;16,0,N64-15)</f>
        <v>0</v>
      </c>
      <c r="V64" t="s">
        <v>606</v>
      </c>
      <c r="W64" t="s">
        <v>607</v>
      </c>
      <c r="X64" t="s">
        <v>689</v>
      </c>
      <c r="Y64">
        <v>5</v>
      </c>
      <c r="Z64" s="17">
        <f>Y64-S64</f>
        <v>5</v>
      </c>
      <c r="AA64" s="17">
        <f>RANDBETWEEN(5,10)+IF(J64&lt;1,1,J64)*T64</f>
        <v>9</v>
      </c>
      <c r="AB64" s="17">
        <f>IF(J64&lt;1,20-$Q64,21-$J64-$Q64)</f>
        <v>20</v>
      </c>
      <c r="AC64" s="17" t="str">
        <f>IF(V90="L/Sword","1d8","1d6")&amp;IF(R64&gt;0,"+"&amp;TEXT(R64,0)," ")</f>
        <v>1d6 </v>
      </c>
      <c r="AD64" s="17">
        <f>IF(L64&lt;1,20-$U64,21-$J64-$U64)</f>
        <v>20</v>
      </c>
      <c r="AE64" t="s">
        <v>566</v>
      </c>
      <c r="AF64" s="17" t="str">
        <f>TEXT(RANDBETWEEN(0,0),0)&amp;"gp "&amp;TEXT(RANDBETWEEN(1,4),0)&amp;"sp "&amp;TEXT(RANDBETWEEN(1,6),0)&amp;"cp "</f>
        <v>0gp 1sp 1cp </v>
      </c>
      <c r="AG64" t="s">
        <v>699</v>
      </c>
    </row>
    <row r="65" spans="1:33" ht="12.75">
      <c r="A65" s="12" t="s">
        <v>691</v>
      </c>
      <c r="B65" t="s">
        <v>167</v>
      </c>
      <c r="C65" t="s">
        <v>168</v>
      </c>
      <c r="D65" t="s">
        <v>700</v>
      </c>
      <c r="E65" t="s">
        <v>688</v>
      </c>
      <c r="F65" t="s">
        <v>560</v>
      </c>
      <c r="G65" t="s">
        <v>561</v>
      </c>
      <c r="H65" s="17">
        <f>RANDBETWEEN(19,24)</f>
        <v>19</v>
      </c>
      <c r="I65" t="s">
        <v>562</v>
      </c>
      <c r="J65">
        <v>1</v>
      </c>
      <c r="K65" s="16">
        <v>14</v>
      </c>
      <c r="L65" s="17">
        <v>10</v>
      </c>
      <c r="M65" s="17">
        <v>11</v>
      </c>
      <c r="N65" s="17">
        <v>12</v>
      </c>
      <c r="O65" s="17">
        <v>12</v>
      </c>
      <c r="P65" s="18">
        <v>14</v>
      </c>
      <c r="Q65" s="17">
        <f>IF($K65&gt;15,0,0)+IF($K65&gt;16,1,0)+IF($K65&gt;17,0,0)</f>
        <v>0</v>
      </c>
      <c r="R65" s="17">
        <f>IF($K65&gt;15,1,0)+IF($K65&gt;16,0,0)+IF($K65&gt;17,2,0)</f>
        <v>0</v>
      </c>
      <c r="S65" s="17">
        <f>IF(N65&lt;15,0,N65-14)</f>
        <v>0</v>
      </c>
      <c r="T65" s="17">
        <f>IF(O65&lt;15,0,O65-14)</f>
        <v>0</v>
      </c>
      <c r="U65" s="17">
        <f>IF(N65&lt;16,0,N65-15)</f>
        <v>0</v>
      </c>
      <c r="V65" t="s">
        <v>606</v>
      </c>
      <c r="W65" t="s">
        <v>607</v>
      </c>
      <c r="X65" t="s">
        <v>689</v>
      </c>
      <c r="Y65">
        <v>5</v>
      </c>
      <c r="Z65" s="17">
        <f>Y65-S65</f>
        <v>5</v>
      </c>
      <c r="AA65" s="17">
        <f>RANDBETWEEN(5,10)+IF(J65&lt;1,1,J65)*T65</f>
        <v>6</v>
      </c>
      <c r="AB65" s="17">
        <f>IF(J65&lt;1,20-$Q65,21-$J65-$Q65)</f>
        <v>20</v>
      </c>
      <c r="AC65" s="17" t="str">
        <f>IF(V91="L/Sword","1d8","1d6")&amp;IF(R65&gt;0,"+"&amp;TEXT(R65,0)," ")</f>
        <v>1d6 </v>
      </c>
      <c r="AD65" s="17">
        <f>IF(L65&lt;1,20-$U65,21-$J65-$U65)</f>
        <v>20</v>
      </c>
      <c r="AE65" t="s">
        <v>566</v>
      </c>
      <c r="AF65" s="17" t="str">
        <f>TEXT(RANDBETWEEN(0,0),0)&amp;"gp "&amp;TEXT(RANDBETWEEN(1,4),0)&amp;"sp "&amp;TEXT(RANDBETWEEN(1,6),0)&amp;"cp "</f>
        <v>0gp 3sp 1cp </v>
      </c>
      <c r="AG65" t="s">
        <v>701</v>
      </c>
    </row>
    <row r="66" spans="1:33" ht="12.75">
      <c r="A66" s="12" t="s">
        <v>691</v>
      </c>
      <c r="B66" t="s">
        <v>169</v>
      </c>
      <c r="C66" t="s">
        <v>170</v>
      </c>
      <c r="D66" t="s">
        <v>702</v>
      </c>
      <c r="E66" t="s">
        <v>688</v>
      </c>
      <c r="F66" t="s">
        <v>560</v>
      </c>
      <c r="G66" t="s">
        <v>561</v>
      </c>
      <c r="H66" s="17">
        <f>RANDBETWEEN(19,24)</f>
        <v>19</v>
      </c>
      <c r="I66" t="s">
        <v>562</v>
      </c>
      <c r="J66">
        <v>1</v>
      </c>
      <c r="K66" s="16">
        <v>17</v>
      </c>
      <c r="L66" s="17">
        <v>12</v>
      </c>
      <c r="M66" s="17">
        <v>10</v>
      </c>
      <c r="N66" s="17">
        <v>14</v>
      </c>
      <c r="O66" s="17">
        <v>13</v>
      </c>
      <c r="P66" s="18">
        <v>14</v>
      </c>
      <c r="Q66" s="17">
        <f>IF($K66&gt;15,0,0)+IF($K66&gt;16,1,0)+IF($K66&gt;17,0,0)</f>
        <v>1</v>
      </c>
      <c r="R66" s="17">
        <f>IF($K66&gt;15,1,0)+IF($K66&gt;16,0,0)+IF($K66&gt;17,2,0)</f>
        <v>1</v>
      </c>
      <c r="S66" s="17">
        <f>IF(N66&lt;15,0,N66-14)</f>
        <v>0</v>
      </c>
      <c r="T66" s="17">
        <f>IF(O66&lt;15,0,O66-14)</f>
        <v>0</v>
      </c>
      <c r="U66" s="17">
        <f>IF(N66&lt;16,0,N66-15)</f>
        <v>0</v>
      </c>
      <c r="V66" t="s">
        <v>606</v>
      </c>
      <c r="W66" t="s">
        <v>607</v>
      </c>
      <c r="X66" t="s">
        <v>689</v>
      </c>
      <c r="Y66">
        <v>5</v>
      </c>
      <c r="Z66" s="17">
        <f>Y66-S66</f>
        <v>5</v>
      </c>
      <c r="AA66" s="17">
        <f>RANDBETWEEN(5,10)+IF(J66&lt;1,1,J66)*T66</f>
        <v>9</v>
      </c>
      <c r="AB66" s="17">
        <f>IF(J66&lt;1,20-$Q66,21-$J66-$Q66)</f>
        <v>19</v>
      </c>
      <c r="AC66" s="17" t="str">
        <f>IF(V92="L/Sword","1d8","1d6")&amp;IF(R66&gt;0,"+"&amp;TEXT(R66,0)," ")</f>
        <v>1d6+1</v>
      </c>
      <c r="AD66" s="17">
        <f>IF(L66&lt;1,20-$U66,21-$J66-$U66)</f>
        <v>20</v>
      </c>
      <c r="AE66" t="s">
        <v>566</v>
      </c>
      <c r="AF66" s="17" t="str">
        <f>TEXT(RANDBETWEEN(0,0),0)&amp;"gp "&amp;TEXT(RANDBETWEEN(1,4),0)&amp;"sp "&amp;TEXT(RANDBETWEEN(1,6),0)&amp;"cp "</f>
        <v>0gp 3sp 1cp </v>
      </c>
      <c r="AG66" t="s">
        <v>703</v>
      </c>
    </row>
    <row r="67" spans="1:33" ht="12.75">
      <c r="A67" s="12" t="s">
        <v>691</v>
      </c>
      <c r="B67" t="s">
        <v>171</v>
      </c>
      <c r="C67" t="s">
        <v>172</v>
      </c>
      <c r="E67" t="s">
        <v>688</v>
      </c>
      <c r="F67" t="s">
        <v>560</v>
      </c>
      <c r="G67" t="s">
        <v>561</v>
      </c>
      <c r="H67" s="17">
        <f>RANDBETWEEN(19,24)</f>
        <v>24</v>
      </c>
      <c r="I67" t="s">
        <v>562</v>
      </c>
      <c r="J67">
        <v>1</v>
      </c>
      <c r="K67" s="16">
        <v>14</v>
      </c>
      <c r="L67" s="17">
        <v>8</v>
      </c>
      <c r="M67" s="17">
        <v>14</v>
      </c>
      <c r="N67" s="17">
        <v>13</v>
      </c>
      <c r="O67" s="17">
        <v>16</v>
      </c>
      <c r="P67" s="18">
        <v>13</v>
      </c>
      <c r="Q67" s="17">
        <f>IF($K67&gt;15,0,0)+IF($K67&gt;16,1,0)+IF($K67&gt;17,0,0)</f>
        <v>0</v>
      </c>
      <c r="R67" s="17">
        <f>IF($K67&gt;15,1,0)+IF($K67&gt;16,0,0)+IF($K67&gt;17,2,0)</f>
        <v>0</v>
      </c>
      <c r="S67" s="17">
        <f>IF(N67&lt;15,0,N67-14)</f>
        <v>0</v>
      </c>
      <c r="T67" s="17">
        <f>IF(O67&lt;15,0,O67-14)</f>
        <v>2</v>
      </c>
      <c r="U67" s="17">
        <f>IF(N67&lt;16,0,N67-15)</f>
        <v>0</v>
      </c>
      <c r="V67" t="s">
        <v>579</v>
      </c>
      <c r="W67" t="s">
        <v>607</v>
      </c>
      <c r="X67" t="s">
        <v>689</v>
      </c>
      <c r="Y67">
        <v>5</v>
      </c>
      <c r="Z67" s="17">
        <f>Y67-S67</f>
        <v>5</v>
      </c>
      <c r="AA67" s="17">
        <f>RANDBETWEEN(5,10)+IF(J67&lt;1,1,J67)*T67</f>
        <v>8</v>
      </c>
      <c r="AB67" s="17">
        <f>IF(J67&lt;1,20-$Q67,21-$J67-$Q67)</f>
        <v>20</v>
      </c>
      <c r="AC67" s="17" t="str">
        <f>IF(V93="L/Sword","1d8","1d6")&amp;IF(R67&gt;0,"+"&amp;TEXT(R67,0)," ")</f>
        <v>1d6 </v>
      </c>
      <c r="AD67" s="17">
        <f>IF(L67&lt;1,20-$U67,21-$J67-$U67)</f>
        <v>20</v>
      </c>
      <c r="AE67" t="s">
        <v>566</v>
      </c>
      <c r="AF67" s="17" t="str">
        <f>TEXT(RANDBETWEEN(0,0),0)&amp;"gp "&amp;TEXT(RANDBETWEEN(1,4),0)&amp;"sp "&amp;TEXT(RANDBETWEEN(1,6),0)&amp;"cp "</f>
        <v>0gp 1sp 1cp </v>
      </c>
      <c r="AG67" t="s">
        <v>704</v>
      </c>
    </row>
    <row r="68" spans="1:33" ht="12.75">
      <c r="A68" s="12" t="s">
        <v>691</v>
      </c>
      <c r="B68" t="s">
        <v>173</v>
      </c>
      <c r="C68" t="s">
        <v>174</v>
      </c>
      <c r="E68" t="s">
        <v>688</v>
      </c>
      <c r="F68" t="s">
        <v>560</v>
      </c>
      <c r="G68" t="s">
        <v>561</v>
      </c>
      <c r="H68" s="17">
        <f>RANDBETWEEN(19,24)</f>
        <v>22</v>
      </c>
      <c r="I68" t="s">
        <v>562</v>
      </c>
      <c r="J68">
        <v>1</v>
      </c>
      <c r="K68" s="16">
        <v>12</v>
      </c>
      <c r="L68" s="17">
        <v>11</v>
      </c>
      <c r="M68" s="17">
        <v>8</v>
      </c>
      <c r="N68" s="17">
        <v>9</v>
      </c>
      <c r="O68" s="17">
        <v>12</v>
      </c>
      <c r="P68" s="18">
        <v>12</v>
      </c>
      <c r="Q68" s="17">
        <f>IF($K68&gt;15,0,0)+IF($K68&gt;16,1,0)+IF($K68&gt;17,0,0)</f>
        <v>0</v>
      </c>
      <c r="R68" s="17">
        <f>IF($K68&gt;15,1,0)+IF($K68&gt;16,0,0)+IF($K68&gt;17,2,0)</f>
        <v>0</v>
      </c>
      <c r="S68" s="17">
        <f>IF(N68&lt;15,0,N68-14)</f>
        <v>0</v>
      </c>
      <c r="T68" s="17">
        <f>IF(O68&lt;15,0,O68-14)</f>
        <v>0</v>
      </c>
      <c r="U68" s="17">
        <f>IF(N68&lt;16,0,N68-15)</f>
        <v>0</v>
      </c>
      <c r="V68" t="s">
        <v>579</v>
      </c>
      <c r="W68" t="s">
        <v>705</v>
      </c>
      <c r="X68" t="s">
        <v>594</v>
      </c>
      <c r="Y68">
        <v>4</v>
      </c>
      <c r="Z68" s="17">
        <f>Y68-S68</f>
        <v>4</v>
      </c>
      <c r="AA68" s="17">
        <f>RANDBETWEEN(5,10)+IF(J68&lt;1,1,J68)*T68</f>
        <v>7</v>
      </c>
      <c r="AB68" s="17">
        <f>IF(J68&lt;1,20-$Q68,21-$J68-$Q68)</f>
        <v>20</v>
      </c>
      <c r="AC68" s="17" t="str">
        <f>IF(V94="L/Sword","1d8","1d6")&amp;IF(R68&gt;0,"+"&amp;TEXT(R68,0)," ")</f>
        <v>1d6 </v>
      </c>
      <c r="AD68" s="17">
        <f>IF(L68&lt;1,20-$U68,21-$J68-$U68)</f>
        <v>20</v>
      </c>
      <c r="AE68" t="s">
        <v>585</v>
      </c>
      <c r="AF68" s="17" t="str">
        <f>TEXT(RANDBETWEEN(0,0),0)&amp;"gp "&amp;TEXT(RANDBETWEEN(1,4),0)&amp;"sp "&amp;TEXT(RANDBETWEEN(1,6),0)&amp;"cp "</f>
        <v>0gp 4sp 5cp </v>
      </c>
      <c r="AG68" t="s">
        <v>706</v>
      </c>
    </row>
    <row r="69" spans="1:33" ht="12.75">
      <c r="A69" s="12" t="s">
        <v>691</v>
      </c>
      <c r="B69" t="s">
        <v>175</v>
      </c>
      <c r="C69" t="s">
        <v>176</v>
      </c>
      <c r="D69" t="s">
        <v>707</v>
      </c>
      <c r="E69" t="s">
        <v>688</v>
      </c>
      <c r="F69" t="s">
        <v>560</v>
      </c>
      <c r="G69" t="s">
        <v>561</v>
      </c>
      <c r="H69" s="17">
        <f>RANDBETWEEN(19,24)</f>
        <v>24</v>
      </c>
      <c r="I69" t="s">
        <v>562</v>
      </c>
      <c r="J69">
        <v>1</v>
      </c>
      <c r="K69" s="16">
        <v>12</v>
      </c>
      <c r="L69" s="17">
        <v>12</v>
      </c>
      <c r="M69" s="17">
        <v>15</v>
      </c>
      <c r="N69" s="17">
        <v>11</v>
      </c>
      <c r="O69" s="17">
        <v>8</v>
      </c>
      <c r="P69" s="18">
        <v>16</v>
      </c>
      <c r="Q69" s="17">
        <f>IF($K69&gt;15,0,0)+IF($K69&gt;16,1,0)+IF($K69&gt;17,0,0)</f>
        <v>0</v>
      </c>
      <c r="R69" s="17">
        <f>IF($K69&gt;15,1,0)+IF($K69&gt;16,0,0)+IF($K69&gt;17,2,0)</f>
        <v>0</v>
      </c>
      <c r="S69" s="17">
        <f>IF(N69&lt;15,0,N69-14)</f>
        <v>0</v>
      </c>
      <c r="T69" s="17">
        <f>IF(O69&lt;15,0,O69-14)</f>
        <v>0</v>
      </c>
      <c r="U69" s="17">
        <f>IF(N69&lt;16,0,N69-15)</f>
        <v>0</v>
      </c>
      <c r="V69" t="s">
        <v>579</v>
      </c>
      <c r="W69" t="s">
        <v>705</v>
      </c>
      <c r="X69" t="s">
        <v>594</v>
      </c>
      <c r="Y69">
        <v>4</v>
      </c>
      <c r="Z69" s="17">
        <f>Y69-S69</f>
        <v>4</v>
      </c>
      <c r="AA69" s="17">
        <f>RANDBETWEEN(5,10)+IF(J69&lt;1,1,J69)*T69</f>
        <v>9</v>
      </c>
      <c r="AB69" s="17">
        <f>IF(J69&lt;1,20-$Q69,21-$J69-$Q69)</f>
        <v>20</v>
      </c>
      <c r="AC69" s="17" t="str">
        <f>IF(V95="L/Sword","1d8","1d6")&amp;IF(R69&gt;0,"+"&amp;TEXT(R69,0)," ")</f>
        <v>1d6 </v>
      </c>
      <c r="AD69" s="17">
        <f>IF(L69&lt;1,20-$U69,21-$J69-$U69)</f>
        <v>20</v>
      </c>
      <c r="AE69" t="s">
        <v>585</v>
      </c>
      <c r="AF69" s="17" t="str">
        <f>TEXT(RANDBETWEEN(0,0),0)&amp;"gp "&amp;TEXT(RANDBETWEEN(1,4),0)&amp;"sp "&amp;TEXT(RANDBETWEEN(1,6),0)&amp;"cp "</f>
        <v>0gp 4sp 6cp </v>
      </c>
      <c r="AG69" s="19" t="s">
        <v>708</v>
      </c>
    </row>
    <row r="70" spans="1:33" ht="12.75">
      <c r="A70" s="12" t="s">
        <v>691</v>
      </c>
      <c r="B70" t="s">
        <v>177</v>
      </c>
      <c r="C70" t="s">
        <v>178</v>
      </c>
      <c r="D70" t="s">
        <v>709</v>
      </c>
      <c r="E70" t="s">
        <v>688</v>
      </c>
      <c r="F70" t="s">
        <v>560</v>
      </c>
      <c r="G70" t="s">
        <v>561</v>
      </c>
      <c r="H70" s="17">
        <f>RANDBETWEEN(19,24)</f>
        <v>20</v>
      </c>
      <c r="I70" t="s">
        <v>562</v>
      </c>
      <c r="J70">
        <v>1</v>
      </c>
      <c r="K70" s="16">
        <v>14</v>
      </c>
      <c r="L70" s="17">
        <v>13</v>
      </c>
      <c r="M70" s="17">
        <v>12</v>
      </c>
      <c r="N70" s="17">
        <v>12</v>
      </c>
      <c r="O70" s="17">
        <v>11</v>
      </c>
      <c r="P70" s="18">
        <v>13</v>
      </c>
      <c r="Q70" s="17">
        <f>IF($K70&gt;15,0,0)+IF($K70&gt;16,1,0)+IF($K70&gt;17,0,0)</f>
        <v>0</v>
      </c>
      <c r="R70" s="17">
        <f>IF($K70&gt;15,1,0)+IF($K70&gt;16,0,0)+IF($K70&gt;17,2,0)</f>
        <v>0</v>
      </c>
      <c r="S70" s="17">
        <f>IF(N70&lt;15,0,N70-14)</f>
        <v>0</v>
      </c>
      <c r="T70" s="17">
        <f>IF(O70&lt;15,0,O70-14)</f>
        <v>0</v>
      </c>
      <c r="U70" s="17">
        <f>IF(N70&lt;16,0,N70-15)</f>
        <v>0</v>
      </c>
      <c r="V70" t="s">
        <v>579</v>
      </c>
      <c r="W70" t="s">
        <v>705</v>
      </c>
      <c r="X70" t="s">
        <v>594</v>
      </c>
      <c r="Y70">
        <v>4</v>
      </c>
      <c r="Z70" s="17">
        <f>Y70-S70</f>
        <v>4</v>
      </c>
      <c r="AA70" s="17">
        <f>RANDBETWEEN(5,10)+IF(J70&lt;1,1,J70)*T70</f>
        <v>8</v>
      </c>
      <c r="AB70" s="17">
        <f>IF(J70&lt;1,20-$Q70,21-$J70-$Q70)</f>
        <v>20</v>
      </c>
      <c r="AC70" s="17" t="str">
        <f>IF(V96="L/Sword","1d8","1d6")&amp;IF(R70&gt;0,"+"&amp;TEXT(R70,0)," ")</f>
        <v>1d6 </v>
      </c>
      <c r="AD70" s="17">
        <f>IF(L70&lt;1,20-$U70,21-$J70-$U70)</f>
        <v>20</v>
      </c>
      <c r="AE70" t="s">
        <v>585</v>
      </c>
      <c r="AF70" s="17" t="str">
        <f>TEXT(RANDBETWEEN(0,0),0)&amp;"gp "&amp;TEXT(RANDBETWEEN(1,4),0)&amp;"sp "&amp;TEXT(RANDBETWEEN(1,6),0)&amp;"cp "</f>
        <v>0gp 1sp 4cp </v>
      </c>
      <c r="AG70" t="s">
        <v>710</v>
      </c>
    </row>
    <row r="71" spans="1:33" ht="12.75">
      <c r="A71" s="12" t="s">
        <v>711</v>
      </c>
      <c r="B71" t="s">
        <v>179</v>
      </c>
      <c r="C71" t="s">
        <v>180</v>
      </c>
      <c r="D71" t="s">
        <v>712</v>
      </c>
      <c r="E71" t="s">
        <v>713</v>
      </c>
      <c r="F71" t="s">
        <v>560</v>
      </c>
      <c r="G71" t="s">
        <v>561</v>
      </c>
      <c r="H71" s="17">
        <f>RANDBETWEEN(19,24)+4</f>
        <v>26</v>
      </c>
      <c r="I71" t="s">
        <v>562</v>
      </c>
      <c r="J71">
        <v>2</v>
      </c>
      <c r="K71" s="16">
        <v>12</v>
      </c>
      <c r="L71" s="17">
        <v>9</v>
      </c>
      <c r="M71" s="17">
        <v>13</v>
      </c>
      <c r="N71" s="17">
        <v>11</v>
      </c>
      <c r="O71" s="17">
        <v>13</v>
      </c>
      <c r="P71" s="18">
        <v>10</v>
      </c>
      <c r="Q71" s="17">
        <f>IF($K71&gt;15,0,0)+IF($K71&gt;16,1,0)+IF($K71&gt;17,0,0)</f>
        <v>0</v>
      </c>
      <c r="R71" s="17">
        <f>IF($K71&gt;15,1,0)+IF($K71&gt;16,0,0)+IF($K71&gt;17,2,0)</f>
        <v>0</v>
      </c>
      <c r="S71" s="17">
        <f>IF(N71&lt;15,0,N71-14)</f>
        <v>0</v>
      </c>
      <c r="T71" s="17">
        <f>IF(O71&lt;15,0,O71-14)</f>
        <v>0</v>
      </c>
      <c r="U71" s="17">
        <f>IF(N71&lt;16,0,N71-15)</f>
        <v>0</v>
      </c>
      <c r="V71" t="s">
        <v>579</v>
      </c>
      <c r="W71" t="s">
        <v>607</v>
      </c>
      <c r="X71" t="s">
        <v>594</v>
      </c>
      <c r="Y71">
        <v>4</v>
      </c>
      <c r="Z71" s="17">
        <f>Y71-S71</f>
        <v>4</v>
      </c>
      <c r="AA71" s="17">
        <f>RANDBETWEEN(5,10)+RANDBETWEEN(3,10)+IF(J55&lt;1,1,J55)*T55</f>
        <v>14</v>
      </c>
      <c r="AB71" s="17">
        <f>IF(J71&lt;1,20-$Q71,21-$J71-$Q71)</f>
        <v>19</v>
      </c>
      <c r="AC71" s="17" t="str">
        <f>IF(V97="L/Sword","1d8","1d6")&amp;IF(R71&gt;0,"+"&amp;TEXT(R71,0)," ")</f>
        <v>1d6 </v>
      </c>
      <c r="AD71" s="17">
        <f>IF(L71&lt;1,20-$U71,21-$J71-$U71)</f>
        <v>19</v>
      </c>
      <c r="AE71" t="s">
        <v>566</v>
      </c>
      <c r="AF71" s="17" t="str">
        <f>TEXT(RANDBETWEEN(0,0),0)&amp;"gp "&amp;TEXT(RANDBETWEEN(1,4),0)&amp;"sp "&amp;TEXT(RANDBETWEEN(1,6),0)&amp;"cp "</f>
        <v>0gp 3sp 6cp </v>
      </c>
      <c r="AG71" t="s">
        <v>714</v>
      </c>
    </row>
    <row r="72" spans="1:33" ht="12.75">
      <c r="A72" s="12" t="s">
        <v>715</v>
      </c>
      <c r="B72" t="s">
        <v>181</v>
      </c>
      <c r="C72" t="s">
        <v>182</v>
      </c>
      <c r="E72" t="s">
        <v>716</v>
      </c>
      <c r="F72" t="s">
        <v>560</v>
      </c>
      <c r="G72" t="s">
        <v>561</v>
      </c>
      <c r="H72" s="17">
        <f>RANDBETWEEN(19,24)</f>
        <v>21</v>
      </c>
      <c r="I72" t="s">
        <v>562</v>
      </c>
      <c r="J72">
        <v>1</v>
      </c>
      <c r="K72" s="16">
        <v>12</v>
      </c>
      <c r="L72" s="17">
        <v>9</v>
      </c>
      <c r="M72" s="17">
        <v>18</v>
      </c>
      <c r="N72" s="17">
        <v>10</v>
      </c>
      <c r="O72" s="17">
        <v>13</v>
      </c>
      <c r="P72" s="18">
        <v>16</v>
      </c>
      <c r="Q72" s="17">
        <f>IF($K72&gt;15,0,0)+IF($K72&gt;16,1,0)+IF($K72&gt;17,0,0)</f>
        <v>0</v>
      </c>
      <c r="R72" s="17">
        <f>IF($K72&gt;15,1,0)+IF($K72&gt;16,0,0)+IF($K72&gt;17,2,0)</f>
        <v>0</v>
      </c>
      <c r="S72" s="17">
        <f>IF(N72&lt;15,0,N72-14)</f>
        <v>0</v>
      </c>
      <c r="T72" s="17">
        <f>IF(O72&lt;15,0,O72-14)</f>
        <v>0</v>
      </c>
      <c r="U72" s="17">
        <f>IF(N72&lt;16,0,N72-15)</f>
        <v>0</v>
      </c>
      <c r="V72" t="s">
        <v>579</v>
      </c>
      <c r="W72" t="s">
        <v>705</v>
      </c>
      <c r="X72" t="s">
        <v>594</v>
      </c>
      <c r="Y72">
        <v>4</v>
      </c>
      <c r="Z72" s="17">
        <f>Y72-S72</f>
        <v>4</v>
      </c>
      <c r="AA72" s="17">
        <f>RANDBETWEEN(5,10)+IF(J72&lt;1,1,J72)*T72</f>
        <v>7</v>
      </c>
      <c r="AB72" s="17">
        <f>IF(J72&lt;1,20-$Q72,21-$J72-$Q72)</f>
        <v>20</v>
      </c>
      <c r="AC72" s="17" t="str">
        <f>IF(V98="L/Sword","1d8","1d6")&amp;IF(R72&gt;0,"+"&amp;TEXT(R72,0)," ")</f>
        <v>1d8 </v>
      </c>
      <c r="AD72" s="17">
        <f>IF(L72&lt;1,20-$U72,21-$J72-$U72)</f>
        <v>20</v>
      </c>
      <c r="AE72" t="s">
        <v>585</v>
      </c>
      <c r="AF72" s="17" t="str">
        <f>TEXT(RANDBETWEEN(0,0),0)&amp;"gp "&amp;TEXT(RANDBETWEEN(1,4),0)&amp;"sp "&amp;TEXT(RANDBETWEEN(1,6),0)&amp;"cp "</f>
        <v>0gp 1sp 2cp </v>
      </c>
      <c r="AG72" t="s">
        <v>717</v>
      </c>
    </row>
    <row r="73" spans="1:33" ht="12.75">
      <c r="A73" s="12" t="s">
        <v>715</v>
      </c>
      <c r="B73" t="s">
        <v>183</v>
      </c>
      <c r="C73" t="s">
        <v>184</v>
      </c>
      <c r="E73" t="s">
        <v>716</v>
      </c>
      <c r="F73" t="s">
        <v>560</v>
      </c>
      <c r="G73" t="s">
        <v>561</v>
      </c>
      <c r="H73" s="17">
        <f>RANDBETWEEN(19,24)</f>
        <v>19</v>
      </c>
      <c r="I73" t="s">
        <v>562</v>
      </c>
      <c r="J73">
        <v>1</v>
      </c>
      <c r="K73" s="16">
        <v>12</v>
      </c>
      <c r="L73" s="17">
        <v>9</v>
      </c>
      <c r="M73" s="17">
        <v>13</v>
      </c>
      <c r="N73" s="17">
        <v>10</v>
      </c>
      <c r="O73" s="17">
        <v>12</v>
      </c>
      <c r="P73" s="18">
        <v>11</v>
      </c>
      <c r="Q73" s="17">
        <f>IF($K73&gt;15,0,0)+IF($K73&gt;16,1,0)+IF($K73&gt;17,0,0)</f>
        <v>0</v>
      </c>
      <c r="R73" s="17">
        <f>IF($K73&gt;15,1,0)+IF($K73&gt;16,0,0)+IF($K73&gt;17,2,0)</f>
        <v>0</v>
      </c>
      <c r="S73" s="17">
        <f>IF(N73&lt;15,0,N73-14)</f>
        <v>0</v>
      </c>
      <c r="T73" s="17">
        <f>IF(O73&lt;15,0,O73-14)</f>
        <v>0</v>
      </c>
      <c r="U73" s="17">
        <f>IF(N73&lt;16,0,N73-15)</f>
        <v>0</v>
      </c>
      <c r="V73" t="s">
        <v>579</v>
      </c>
      <c r="W73" t="s">
        <v>705</v>
      </c>
      <c r="X73" t="s">
        <v>594</v>
      </c>
      <c r="Y73">
        <v>4</v>
      </c>
      <c r="Z73" s="17">
        <f>Y73-S73</f>
        <v>4</v>
      </c>
      <c r="AA73" s="17">
        <f>RANDBETWEEN(5,10)+IF(J73&lt;1,1,J73)*T73</f>
        <v>8</v>
      </c>
      <c r="AB73" s="17">
        <f>IF(J73&lt;1,20-$Q73,21-$J73-$Q73)</f>
        <v>20</v>
      </c>
      <c r="AC73" s="17" t="str">
        <f>IF(V99="L/Sword","1d8","1d6")&amp;IF(R73&gt;0,"+"&amp;TEXT(R73,0)," ")</f>
        <v>1d8 </v>
      </c>
      <c r="AD73" s="17">
        <f>IF(L73&lt;1,20-$U73,21-$J73-$U73)</f>
        <v>20</v>
      </c>
      <c r="AE73" t="s">
        <v>585</v>
      </c>
      <c r="AF73" s="17" t="str">
        <f>TEXT(RANDBETWEEN(0,0),0)&amp;"gp "&amp;TEXT(RANDBETWEEN(1,4),0)&amp;"sp "&amp;TEXT(RANDBETWEEN(1,6),0)&amp;"cp "</f>
        <v>0gp 4sp 3cp </v>
      </c>
      <c r="AG73" t="s">
        <v>718</v>
      </c>
    </row>
    <row r="74" spans="1:33" ht="12.75">
      <c r="A74" s="12" t="s">
        <v>715</v>
      </c>
      <c r="B74" t="s">
        <v>185</v>
      </c>
      <c r="C74" t="s">
        <v>186</v>
      </c>
      <c r="E74" t="s">
        <v>716</v>
      </c>
      <c r="F74" t="s">
        <v>560</v>
      </c>
      <c r="G74" t="s">
        <v>561</v>
      </c>
      <c r="H74" s="17">
        <f>RANDBETWEEN(19,24)</f>
        <v>23</v>
      </c>
      <c r="I74" t="s">
        <v>562</v>
      </c>
      <c r="J74">
        <v>1</v>
      </c>
      <c r="K74" s="16">
        <v>14</v>
      </c>
      <c r="L74" s="17">
        <v>14</v>
      </c>
      <c r="M74" s="17">
        <v>12</v>
      </c>
      <c r="N74" s="17">
        <v>18</v>
      </c>
      <c r="O74" s="17">
        <v>9</v>
      </c>
      <c r="P74" s="18">
        <v>15</v>
      </c>
      <c r="Q74" s="17">
        <f>IF($K74&gt;15,0,0)+IF($K74&gt;16,1,0)+IF($K74&gt;17,0,0)</f>
        <v>0</v>
      </c>
      <c r="R74" s="17">
        <f>IF($K74&gt;15,1,0)+IF($K74&gt;16,0,0)+IF($K74&gt;17,2,0)</f>
        <v>0</v>
      </c>
      <c r="S74" s="17">
        <f>IF(N74&lt;15,0,N74-14)</f>
        <v>4</v>
      </c>
      <c r="T74" s="17">
        <f>IF(O74&lt;15,0,O74-14)</f>
        <v>0</v>
      </c>
      <c r="U74" s="17">
        <f>IF(N74&lt;16,0,N74-15)</f>
        <v>3</v>
      </c>
      <c r="V74" t="s">
        <v>579</v>
      </c>
      <c r="W74" t="s">
        <v>705</v>
      </c>
      <c r="X74" t="s">
        <v>594</v>
      </c>
      <c r="Y74">
        <v>4</v>
      </c>
      <c r="Z74" s="17">
        <f>Y74-S74</f>
        <v>0</v>
      </c>
      <c r="AA74" s="17">
        <f>RANDBETWEEN(5,10)+IF(J74&lt;1,1,J74)*T74</f>
        <v>6</v>
      </c>
      <c r="AB74" s="17">
        <f>IF(J74&lt;1,20-$Q74,21-$J74-$Q74)</f>
        <v>20</v>
      </c>
      <c r="AC74" s="17" t="str">
        <f>IF(V100="L/Sword","1d8","1d6")&amp;IF(R74&gt;0,"+"&amp;TEXT(R74,0)," ")</f>
        <v>1d8 </v>
      </c>
      <c r="AD74" s="17">
        <v>16</v>
      </c>
      <c r="AE74" t="s">
        <v>719</v>
      </c>
      <c r="AF74" s="17" t="str">
        <f>TEXT(RANDBETWEEN(0,0),0)&amp;"gp "&amp;TEXT(RANDBETWEEN(1,4),0)&amp;"sp "&amp;TEXT(RANDBETWEEN(1,6),0)&amp;"cp "</f>
        <v>0gp 2sp 2cp </v>
      </c>
      <c r="AG74" t="s">
        <v>720</v>
      </c>
    </row>
    <row r="75" spans="1:33" ht="12.75">
      <c r="A75" s="12" t="s">
        <v>715</v>
      </c>
      <c r="B75" t="s">
        <v>187</v>
      </c>
      <c r="C75" t="s">
        <v>188</v>
      </c>
      <c r="D75" t="s">
        <v>721</v>
      </c>
      <c r="E75" t="s">
        <v>716</v>
      </c>
      <c r="F75" t="s">
        <v>560</v>
      </c>
      <c r="G75" t="s">
        <v>561</v>
      </c>
      <c r="H75" s="17">
        <f>RANDBETWEEN(19,24)</f>
        <v>22</v>
      </c>
      <c r="I75" t="s">
        <v>562</v>
      </c>
      <c r="J75">
        <v>1</v>
      </c>
      <c r="K75" s="16">
        <v>11</v>
      </c>
      <c r="L75" s="17">
        <v>7</v>
      </c>
      <c r="M75" s="17">
        <v>13</v>
      </c>
      <c r="N75" s="17">
        <v>12</v>
      </c>
      <c r="O75" s="17">
        <v>16</v>
      </c>
      <c r="P75" s="18">
        <v>6</v>
      </c>
      <c r="Q75" s="17">
        <f>IF($K75&gt;15,0,0)+IF($K75&gt;16,1,0)+IF($K75&gt;17,0,0)</f>
        <v>0</v>
      </c>
      <c r="R75" s="17">
        <f>IF($K75&gt;15,1,0)+IF($K75&gt;16,0,0)+IF($K75&gt;17,2,0)</f>
        <v>0</v>
      </c>
      <c r="S75" s="17">
        <f>IF(N75&lt;15,0,N75-14)</f>
        <v>0</v>
      </c>
      <c r="T75" s="17">
        <f>IF(O75&lt;15,0,O75-14)</f>
        <v>2</v>
      </c>
      <c r="U75" s="17">
        <f>IF(N75&lt;16,0,N75-15)</f>
        <v>0</v>
      </c>
      <c r="V75" t="s">
        <v>579</v>
      </c>
      <c r="W75" t="s">
        <v>705</v>
      </c>
      <c r="X75" t="s">
        <v>594</v>
      </c>
      <c r="Y75">
        <v>4</v>
      </c>
      <c r="Z75" s="17">
        <f>Y75-S75</f>
        <v>4</v>
      </c>
      <c r="AA75" s="17">
        <f>RANDBETWEEN(5,10)+IF(J75&lt;1,1,J75)*T75</f>
        <v>12</v>
      </c>
      <c r="AB75" s="17">
        <f>IF(J75&lt;1,20-$Q75,21-$J75-$Q75)</f>
        <v>20</v>
      </c>
      <c r="AC75" s="17" t="str">
        <f>IF(V101="L/Sword","1d8","1d6")&amp;IF(R75&gt;0,"+"&amp;TEXT(R75,0)," ")</f>
        <v>1d8 </v>
      </c>
      <c r="AD75" s="17">
        <f>IF(L75&lt;1,20-$U75,21-$J75-$U75)</f>
        <v>20</v>
      </c>
      <c r="AE75" t="s">
        <v>585</v>
      </c>
      <c r="AF75" s="17" t="str">
        <f>TEXT(RANDBETWEEN(0,0),0)&amp;"gp "&amp;TEXT(RANDBETWEEN(1,4),0)&amp;"sp "&amp;TEXT(RANDBETWEEN(1,6),0)&amp;"cp "</f>
        <v>0gp 1sp 2cp </v>
      </c>
      <c r="AG75" t="s">
        <v>722</v>
      </c>
    </row>
    <row r="76" spans="1:33" ht="12.75">
      <c r="A76" s="12" t="s">
        <v>715</v>
      </c>
      <c r="B76" t="s">
        <v>189</v>
      </c>
      <c r="C76" t="s">
        <v>190</v>
      </c>
      <c r="D76" t="s">
        <v>723</v>
      </c>
      <c r="E76" t="s">
        <v>716</v>
      </c>
      <c r="F76" t="s">
        <v>560</v>
      </c>
      <c r="G76" t="s">
        <v>561</v>
      </c>
      <c r="H76" s="17">
        <f>RANDBETWEEN(19,24)</f>
        <v>19</v>
      </c>
      <c r="I76" t="s">
        <v>562</v>
      </c>
      <c r="J76">
        <v>1</v>
      </c>
      <c r="K76" s="16">
        <v>14</v>
      </c>
      <c r="L76" s="17">
        <v>10</v>
      </c>
      <c r="M76" s="17">
        <v>12</v>
      </c>
      <c r="N76" s="17">
        <v>9</v>
      </c>
      <c r="O76" s="17">
        <v>11</v>
      </c>
      <c r="P76" s="18">
        <v>11</v>
      </c>
      <c r="Q76" s="17">
        <f>IF($K76&gt;15,0,0)+IF($K76&gt;16,1,0)+IF($K76&gt;17,0,0)</f>
        <v>0</v>
      </c>
      <c r="R76" s="17">
        <f>IF($K76&gt;15,1,0)+IF($K76&gt;16,0,0)+IF($K76&gt;17,2,0)</f>
        <v>0</v>
      </c>
      <c r="S76" s="17">
        <f>IF(N76&lt;15,0,N76-14)</f>
        <v>0</v>
      </c>
      <c r="T76" s="17">
        <f>IF(O76&lt;15,0,O76-14)</f>
        <v>0</v>
      </c>
      <c r="U76" s="17">
        <f>IF(N76&lt;16,0,N76-15)</f>
        <v>0</v>
      </c>
      <c r="V76" t="s">
        <v>579</v>
      </c>
      <c r="W76" t="s">
        <v>564</v>
      </c>
      <c r="X76" t="s">
        <v>594</v>
      </c>
      <c r="Y76">
        <v>4</v>
      </c>
      <c r="Z76" s="17">
        <f>Y76-S76</f>
        <v>4</v>
      </c>
      <c r="AA76" s="17">
        <f>RANDBETWEEN(5,10)+IF(J76&lt;1,1,J76)*T76</f>
        <v>10</v>
      </c>
      <c r="AB76" s="17">
        <f>IF(J76&lt;1,20-$Q76,21-$J76-$Q76)</f>
        <v>20</v>
      </c>
      <c r="AC76" s="17" t="str">
        <f>IF(V102="L/Sword","1d8","1d6")&amp;IF(R76&gt;0,"+"&amp;TEXT(R76,0)," ")</f>
        <v>1d8 </v>
      </c>
      <c r="AD76" s="17">
        <f>IF(L76&lt;1,20-$U76,21-$J76-$U76)</f>
        <v>20</v>
      </c>
      <c r="AE76" t="s">
        <v>566</v>
      </c>
      <c r="AF76" s="17" t="str">
        <f>TEXT(RANDBETWEEN(0,0),0)&amp;"gp "&amp;TEXT(RANDBETWEEN(1,4),0)&amp;"sp "&amp;TEXT(RANDBETWEEN(1,6),0)&amp;"cp "</f>
        <v>0gp 3sp 3cp </v>
      </c>
      <c r="AG76" t="s">
        <v>724</v>
      </c>
    </row>
    <row r="77" spans="1:33" ht="12.75">
      <c r="A77" s="12" t="s">
        <v>715</v>
      </c>
      <c r="B77" t="s">
        <v>191</v>
      </c>
      <c r="C77" t="s">
        <v>192</v>
      </c>
      <c r="E77" t="s">
        <v>716</v>
      </c>
      <c r="F77" t="s">
        <v>560</v>
      </c>
      <c r="G77" t="s">
        <v>561</v>
      </c>
      <c r="H77" s="17">
        <f>RANDBETWEEN(19,24)</f>
        <v>24</v>
      </c>
      <c r="I77" t="s">
        <v>562</v>
      </c>
      <c r="J77">
        <v>1</v>
      </c>
      <c r="K77" s="16">
        <v>13</v>
      </c>
      <c r="L77" s="17">
        <v>11</v>
      </c>
      <c r="M77" s="17">
        <v>12</v>
      </c>
      <c r="N77" s="17">
        <v>13</v>
      </c>
      <c r="O77" s="17">
        <v>12</v>
      </c>
      <c r="P77" s="18">
        <v>15</v>
      </c>
      <c r="Q77" s="17">
        <f>IF($K77&gt;15,0,0)+IF($K77&gt;16,1,0)+IF($K77&gt;17,0,0)</f>
        <v>0</v>
      </c>
      <c r="R77" s="17">
        <f>IF($K77&gt;15,1,0)+IF($K77&gt;16,0,0)+IF($K77&gt;17,2,0)</f>
        <v>0</v>
      </c>
      <c r="S77" s="17">
        <f>IF(N77&lt;15,0,N77-14)</f>
        <v>0</v>
      </c>
      <c r="T77" s="17">
        <f>IF(O77&lt;15,0,O77-14)</f>
        <v>0</v>
      </c>
      <c r="U77" s="17">
        <f>IF(N77&lt;16,0,N77-15)</f>
        <v>0</v>
      </c>
      <c r="V77" t="s">
        <v>579</v>
      </c>
      <c r="W77" t="s">
        <v>564</v>
      </c>
      <c r="X77" t="s">
        <v>594</v>
      </c>
      <c r="Y77">
        <v>4</v>
      </c>
      <c r="Z77" s="17">
        <f>Y77-S77</f>
        <v>4</v>
      </c>
      <c r="AA77" s="17">
        <f>RANDBETWEEN(5,10)+IF(J77&lt;1,1,J77)*T77</f>
        <v>5</v>
      </c>
      <c r="AB77" s="17">
        <f>IF(J77&lt;1,20-$Q77,21-$J77-$Q77)</f>
        <v>20</v>
      </c>
      <c r="AC77" s="17" t="str">
        <f>IF(V103="L/Sword","1d8","1d6")&amp;IF(R77&gt;0,"+"&amp;TEXT(R77,0)," ")</f>
        <v>1d8 </v>
      </c>
      <c r="AD77" s="17">
        <f>IF(L77&lt;1,20-$U77,21-$J77-$U77)</f>
        <v>20</v>
      </c>
      <c r="AE77" t="s">
        <v>566</v>
      </c>
      <c r="AF77" s="17" t="str">
        <f>TEXT(RANDBETWEEN(0,0),0)&amp;"gp "&amp;TEXT(RANDBETWEEN(1,4),0)&amp;"sp "&amp;TEXT(RANDBETWEEN(1,6),0)&amp;"cp "</f>
        <v>0gp 3sp 3cp </v>
      </c>
      <c r="AG77" t="s">
        <v>725</v>
      </c>
    </row>
    <row r="78" spans="1:33" ht="12.75">
      <c r="A78" s="12" t="s">
        <v>715</v>
      </c>
      <c r="B78" t="s">
        <v>193</v>
      </c>
      <c r="C78" t="s">
        <v>194</v>
      </c>
      <c r="D78" t="s">
        <v>726</v>
      </c>
      <c r="E78" t="s">
        <v>716</v>
      </c>
      <c r="F78" t="s">
        <v>605</v>
      </c>
      <c r="G78" t="s">
        <v>561</v>
      </c>
      <c r="H78" s="17">
        <f>RANDBETWEEN(19,24)</f>
        <v>22</v>
      </c>
      <c r="I78" t="s">
        <v>562</v>
      </c>
      <c r="J78">
        <v>1</v>
      </c>
      <c r="K78" s="16">
        <v>12</v>
      </c>
      <c r="L78" s="17">
        <v>11</v>
      </c>
      <c r="M78" s="17">
        <v>13</v>
      </c>
      <c r="N78" s="17">
        <v>14</v>
      </c>
      <c r="O78" s="17">
        <v>8</v>
      </c>
      <c r="P78" s="18">
        <v>12</v>
      </c>
      <c r="Q78" s="17">
        <f>IF($K78&gt;15,0,0)+IF($K78&gt;16,1,0)+IF($K78&gt;17,0,0)</f>
        <v>0</v>
      </c>
      <c r="R78" s="17">
        <f>IF($K78&gt;15,1,0)+IF($K78&gt;16,0,0)+IF($K78&gt;17,2,0)</f>
        <v>0</v>
      </c>
      <c r="S78" s="17">
        <f>IF(N78&lt;15,0,N78-14)</f>
        <v>0</v>
      </c>
      <c r="T78" s="17">
        <f>IF(O78&lt;15,0,O78-14)</f>
        <v>0</v>
      </c>
      <c r="U78" s="17">
        <f>IF(N78&lt;16,0,N78-15)</f>
        <v>0</v>
      </c>
      <c r="V78" t="s">
        <v>579</v>
      </c>
      <c r="W78" t="s">
        <v>564</v>
      </c>
      <c r="X78" t="s">
        <v>594</v>
      </c>
      <c r="Y78">
        <v>4</v>
      </c>
      <c r="Z78" s="17">
        <f>Y78-S78</f>
        <v>4</v>
      </c>
      <c r="AA78" s="17">
        <f>RANDBETWEEN(5,10)+IF(J78&lt;1,1,J78)*T78</f>
        <v>9</v>
      </c>
      <c r="AB78" s="17">
        <f>IF(J78&lt;1,20-$Q78,21-$J78-$Q78)</f>
        <v>20</v>
      </c>
      <c r="AC78" s="17" t="str">
        <f>IF(V104="L/Sword","1d8","1d6")&amp;IF(R78&gt;0,"+"&amp;TEXT(R78,0)," ")</f>
        <v>1d8 </v>
      </c>
      <c r="AD78" s="17">
        <f>IF(L78&lt;1,20-$U78,21-$J78-$U78)</f>
        <v>20</v>
      </c>
      <c r="AE78" t="s">
        <v>566</v>
      </c>
      <c r="AF78" s="17" t="str">
        <f>TEXT(RANDBETWEEN(0,0),0)&amp;"gp "&amp;TEXT(RANDBETWEEN(1,4),0)&amp;"sp "&amp;TEXT(RANDBETWEEN(1,6),0)&amp;"cp "</f>
        <v>0gp 4sp 4cp </v>
      </c>
      <c r="AG78" t="s">
        <v>727</v>
      </c>
    </row>
    <row r="79" spans="1:33" ht="12.75">
      <c r="A79" s="12" t="s">
        <v>715</v>
      </c>
      <c r="B79" t="s">
        <v>195</v>
      </c>
      <c r="C79" t="s">
        <v>196</v>
      </c>
      <c r="E79" t="s">
        <v>716</v>
      </c>
      <c r="F79" t="s">
        <v>605</v>
      </c>
      <c r="G79" t="s">
        <v>561</v>
      </c>
      <c r="H79" s="17">
        <f>RANDBETWEEN(19,24)</f>
        <v>20</v>
      </c>
      <c r="I79" t="s">
        <v>562</v>
      </c>
      <c r="J79">
        <v>1</v>
      </c>
      <c r="K79" s="16">
        <v>16</v>
      </c>
      <c r="L79" s="17">
        <v>8</v>
      </c>
      <c r="M79" s="17">
        <v>6</v>
      </c>
      <c r="N79" s="17">
        <v>14</v>
      </c>
      <c r="O79" s="17">
        <v>11</v>
      </c>
      <c r="P79" s="18">
        <v>15</v>
      </c>
      <c r="Q79" s="17">
        <f>IF($K79&gt;15,0,0)+IF($K79&gt;16,1,0)+IF($K79&gt;17,0,0)</f>
        <v>0</v>
      </c>
      <c r="R79" s="17">
        <f>IF($K79&gt;15,1,0)+IF($K79&gt;16,0,0)+IF($K79&gt;17,2,0)</f>
        <v>1</v>
      </c>
      <c r="S79" s="17">
        <f>IF(N79&lt;15,0,N79-14)</f>
        <v>0</v>
      </c>
      <c r="T79" s="17">
        <f>IF(O79&lt;15,0,O79-14)</f>
        <v>0</v>
      </c>
      <c r="U79" s="17">
        <f>IF(N79&lt;16,0,N79-15)</f>
        <v>0</v>
      </c>
      <c r="V79" t="s">
        <v>579</v>
      </c>
      <c r="W79" t="s">
        <v>564</v>
      </c>
      <c r="X79" t="s">
        <v>594</v>
      </c>
      <c r="Y79">
        <v>4</v>
      </c>
      <c r="Z79" s="17">
        <f>Y79-S79</f>
        <v>4</v>
      </c>
      <c r="AA79" s="17">
        <f>RANDBETWEEN(5,10)+IF(J79&lt;1,1,J79)*T79</f>
        <v>5</v>
      </c>
      <c r="AB79" s="17">
        <f>IF(J79&lt;1,20-$Q79,21-$J79-$Q79)</f>
        <v>20</v>
      </c>
      <c r="AC79" s="17" t="str">
        <f>IF(V105="L/Sword","1d8","1d6")&amp;IF(R79&gt;0,"+"&amp;TEXT(R79,0)," ")</f>
        <v>1d8+1</v>
      </c>
      <c r="AD79" s="17">
        <f>IF(L79&lt;1,20-$U79,21-$J79-$U79)</f>
        <v>20</v>
      </c>
      <c r="AE79" t="s">
        <v>566</v>
      </c>
      <c r="AF79" s="17" t="str">
        <f>TEXT(RANDBETWEEN(0,0),0)&amp;"gp "&amp;TEXT(RANDBETWEEN(1,4),0)&amp;"sp "&amp;TEXT(RANDBETWEEN(1,6),0)&amp;"cp "</f>
        <v>0gp 2sp 4cp </v>
      </c>
      <c r="AG79" t="s">
        <v>728</v>
      </c>
    </row>
    <row r="80" spans="1:33" ht="12.75">
      <c r="A80" s="12" t="s">
        <v>715</v>
      </c>
      <c r="B80" t="s">
        <v>197</v>
      </c>
      <c r="C80" t="s">
        <v>198</v>
      </c>
      <c r="E80" t="s">
        <v>716</v>
      </c>
      <c r="F80" t="s">
        <v>605</v>
      </c>
      <c r="G80" t="s">
        <v>561</v>
      </c>
      <c r="H80" s="17">
        <f>RANDBETWEEN(19,24)</f>
        <v>19</v>
      </c>
      <c r="I80" t="s">
        <v>562</v>
      </c>
      <c r="J80">
        <v>1</v>
      </c>
      <c r="K80" s="16">
        <v>16</v>
      </c>
      <c r="L80" s="17">
        <v>11</v>
      </c>
      <c r="M80" s="17">
        <v>11</v>
      </c>
      <c r="N80" s="17">
        <v>9</v>
      </c>
      <c r="O80" s="17">
        <v>15</v>
      </c>
      <c r="P80" s="18">
        <v>14</v>
      </c>
      <c r="Q80" s="17">
        <f>IF($K80&gt;15,0,0)+IF($K80&gt;16,1,0)+IF($K80&gt;17,0,0)</f>
        <v>0</v>
      </c>
      <c r="R80" s="17">
        <f>IF($K80&gt;15,1,0)+IF($K80&gt;16,0,0)+IF($K80&gt;17,2,0)</f>
        <v>1</v>
      </c>
      <c r="S80" s="17">
        <f>IF(N80&lt;15,0,N80-14)</f>
        <v>0</v>
      </c>
      <c r="T80" s="17">
        <f>IF(O80&lt;15,0,O80-14)</f>
        <v>1</v>
      </c>
      <c r="U80" s="17">
        <f>IF(N80&lt;16,0,N80-15)</f>
        <v>0</v>
      </c>
      <c r="V80" t="s">
        <v>579</v>
      </c>
      <c r="W80" t="s">
        <v>564</v>
      </c>
      <c r="X80" t="s">
        <v>594</v>
      </c>
      <c r="Y80">
        <v>4</v>
      </c>
      <c r="Z80" s="17">
        <f>Y80-S80</f>
        <v>4</v>
      </c>
      <c r="AA80" s="17">
        <f>RANDBETWEEN(5,10)+IF(J80&lt;1,1,J80)*T80</f>
        <v>8</v>
      </c>
      <c r="AB80" s="17">
        <f>IF(J80&lt;1,20-$Q80,21-$J80-$Q80)</f>
        <v>20</v>
      </c>
      <c r="AC80" s="17" t="str">
        <f>IF(V106="L/Sword","1d8","1d6")&amp;IF(R80&gt;0,"+"&amp;TEXT(R80,0)," ")</f>
        <v>1d8+1</v>
      </c>
      <c r="AD80" s="17">
        <f>IF(L80&lt;1,20-$U80,21-$J80-$U80)</f>
        <v>20</v>
      </c>
      <c r="AE80" t="s">
        <v>566</v>
      </c>
      <c r="AF80" s="17" t="str">
        <f>TEXT(RANDBETWEEN(0,0),0)&amp;"gp "&amp;TEXT(RANDBETWEEN(1,4),0)&amp;"sp "&amp;TEXT(RANDBETWEEN(1,6),0)&amp;"cp "</f>
        <v>0gp 4sp 2cp </v>
      </c>
      <c r="AG80" t="s">
        <v>729</v>
      </c>
    </row>
    <row r="81" spans="1:33" ht="12.75">
      <c r="A81" s="12" t="s">
        <v>715</v>
      </c>
      <c r="B81" t="s">
        <v>199</v>
      </c>
      <c r="C81" t="s">
        <v>200</v>
      </c>
      <c r="D81" t="s">
        <v>730</v>
      </c>
      <c r="E81" t="s">
        <v>716</v>
      </c>
      <c r="F81" t="s">
        <v>605</v>
      </c>
      <c r="G81" t="s">
        <v>561</v>
      </c>
      <c r="H81" s="17">
        <f>RANDBETWEEN(19,24)</f>
        <v>22</v>
      </c>
      <c r="I81" t="s">
        <v>562</v>
      </c>
      <c r="J81">
        <v>1</v>
      </c>
      <c r="K81" s="16">
        <v>12</v>
      </c>
      <c r="L81" s="17">
        <v>13</v>
      </c>
      <c r="M81" s="17">
        <v>12</v>
      </c>
      <c r="N81" s="17">
        <v>14</v>
      </c>
      <c r="O81" s="17">
        <v>13</v>
      </c>
      <c r="P81" s="18">
        <v>10</v>
      </c>
      <c r="Q81" s="17">
        <f>IF($K81&gt;15,0,0)+IF($K81&gt;16,1,0)+IF($K81&gt;17,0,0)</f>
        <v>0</v>
      </c>
      <c r="R81" s="17">
        <f>IF($K81&gt;15,1,0)+IF($K81&gt;16,0,0)+IF($K81&gt;17,2,0)</f>
        <v>0</v>
      </c>
      <c r="S81" s="17">
        <f>IF(N81&lt;15,0,N81-14)</f>
        <v>0</v>
      </c>
      <c r="T81" s="17">
        <f>IF(O81&lt;15,0,O81-14)</f>
        <v>0</v>
      </c>
      <c r="U81" s="17">
        <f>IF(N81&lt;16,0,N81-15)</f>
        <v>0</v>
      </c>
      <c r="V81" t="s">
        <v>579</v>
      </c>
      <c r="W81" t="s">
        <v>564</v>
      </c>
      <c r="X81" t="s">
        <v>594</v>
      </c>
      <c r="Y81">
        <v>4</v>
      </c>
      <c r="Z81" s="17">
        <f>Y81-S81</f>
        <v>4</v>
      </c>
      <c r="AA81" s="17">
        <f>RANDBETWEEN(5,10)+IF(J81&lt;1,1,J81)*T81</f>
        <v>5</v>
      </c>
      <c r="AB81" s="17">
        <f>IF(J81&lt;1,20-$Q81,21-$J81-$Q81)</f>
        <v>20</v>
      </c>
      <c r="AC81" s="17" t="str">
        <f>IF(V107="L/Sword","1d8","1d6")&amp;IF(R81&gt;0,"+"&amp;TEXT(R81,0)," ")</f>
        <v>1d8 </v>
      </c>
      <c r="AD81" s="17">
        <f>IF(L81&lt;1,20-$U81,21-$J81-$U81)</f>
        <v>20</v>
      </c>
      <c r="AE81" t="s">
        <v>566</v>
      </c>
      <c r="AF81" s="17" t="str">
        <f>TEXT(RANDBETWEEN(0,0),0)&amp;"gp "&amp;TEXT(RANDBETWEEN(1,4),0)&amp;"sp "&amp;TEXT(RANDBETWEEN(1,6),0)&amp;"cp "</f>
        <v>0gp 3sp 2cp </v>
      </c>
      <c r="AG81" t="s">
        <v>731</v>
      </c>
    </row>
    <row r="82" spans="1:33" ht="12.75">
      <c r="A82" s="12" t="s">
        <v>715</v>
      </c>
      <c r="B82" t="s">
        <v>201</v>
      </c>
      <c r="C82" t="s">
        <v>202</v>
      </c>
      <c r="E82" t="s">
        <v>716</v>
      </c>
      <c r="F82" t="s">
        <v>605</v>
      </c>
      <c r="G82" t="s">
        <v>561</v>
      </c>
      <c r="H82" s="17">
        <f>RANDBETWEEN(19,24)</f>
        <v>24</v>
      </c>
      <c r="I82" t="s">
        <v>562</v>
      </c>
      <c r="J82">
        <v>1</v>
      </c>
      <c r="K82" s="16">
        <v>15</v>
      </c>
      <c r="L82" s="17">
        <v>9</v>
      </c>
      <c r="M82" s="17">
        <v>17</v>
      </c>
      <c r="N82" s="17">
        <v>11</v>
      </c>
      <c r="O82" s="17">
        <v>12</v>
      </c>
      <c r="P82" s="18">
        <v>12</v>
      </c>
      <c r="Q82" s="17">
        <f>IF($K82&gt;15,0,0)+IF($K82&gt;16,1,0)+IF($K82&gt;17,0,0)</f>
        <v>0</v>
      </c>
      <c r="R82" s="17">
        <f>IF($K82&gt;15,1,0)+IF($K82&gt;16,0,0)+IF($K82&gt;17,2,0)</f>
        <v>0</v>
      </c>
      <c r="S82" s="17">
        <f>IF(N82&lt;15,0,N82-14)</f>
        <v>0</v>
      </c>
      <c r="T82" s="17">
        <f>IF(O82&lt;15,0,O82-14)</f>
        <v>0</v>
      </c>
      <c r="U82" s="17">
        <f>IF(N82&lt;16,0,N82-15)</f>
        <v>0</v>
      </c>
      <c r="V82" t="s">
        <v>579</v>
      </c>
      <c r="W82" t="s">
        <v>564</v>
      </c>
      <c r="X82" t="s">
        <v>594</v>
      </c>
      <c r="Y82">
        <v>4</v>
      </c>
      <c r="Z82" s="17">
        <f>Y82-S82</f>
        <v>4</v>
      </c>
      <c r="AA82" s="17">
        <f>RANDBETWEEN(5,10)+IF(J82&lt;1,1,J82)*T82</f>
        <v>10</v>
      </c>
      <c r="AB82" s="17">
        <f>IF(J82&lt;1,20-$Q82,21-$J82-$Q82)</f>
        <v>20</v>
      </c>
      <c r="AC82" s="17" t="str">
        <f>IF(V108="L/Sword","1d8","1d6")&amp;IF(R82&gt;0,"+"&amp;TEXT(R82,0)," ")</f>
        <v>1d8 </v>
      </c>
      <c r="AD82" s="17">
        <f>IF(L82&lt;1,20-$U82,21-$J82-$U82)</f>
        <v>20</v>
      </c>
      <c r="AE82" t="s">
        <v>566</v>
      </c>
      <c r="AF82" s="17" t="str">
        <f>TEXT(RANDBETWEEN(0,0),0)&amp;"gp "&amp;TEXT(RANDBETWEEN(1,4),0)&amp;"sp "&amp;TEXT(RANDBETWEEN(1,6),0)&amp;"cp "</f>
        <v>0gp 3sp 5cp </v>
      </c>
      <c r="AG82" t="s">
        <v>732</v>
      </c>
    </row>
    <row r="83" spans="1:33" ht="12.75">
      <c r="A83" s="12" t="s">
        <v>715</v>
      </c>
      <c r="B83" t="s">
        <v>203</v>
      </c>
      <c r="C83" t="s">
        <v>204</v>
      </c>
      <c r="E83" t="s">
        <v>716</v>
      </c>
      <c r="F83" t="s">
        <v>605</v>
      </c>
      <c r="G83" t="s">
        <v>561</v>
      </c>
      <c r="H83" s="17">
        <f>RANDBETWEEN(19,24)</f>
        <v>19</v>
      </c>
      <c r="I83" t="s">
        <v>562</v>
      </c>
      <c r="J83">
        <v>1</v>
      </c>
      <c r="K83" s="16">
        <v>14</v>
      </c>
      <c r="L83" s="17">
        <v>11</v>
      </c>
      <c r="M83" s="17">
        <v>10</v>
      </c>
      <c r="N83" s="17">
        <v>13</v>
      </c>
      <c r="O83" s="17">
        <v>13</v>
      </c>
      <c r="P83" s="18">
        <v>13</v>
      </c>
      <c r="Q83" s="17">
        <f>IF($K83&gt;15,0,0)+IF($K83&gt;16,1,0)+IF($K83&gt;17,0,0)</f>
        <v>0</v>
      </c>
      <c r="R83" s="17">
        <f>IF($K83&gt;15,1,0)+IF($K83&gt;16,0,0)+IF($K83&gt;17,2,0)</f>
        <v>0</v>
      </c>
      <c r="S83" s="17">
        <f>IF(N83&lt;15,0,N83-14)</f>
        <v>0</v>
      </c>
      <c r="T83" s="17">
        <f>IF(O83&lt;15,0,O83-14)</f>
        <v>0</v>
      </c>
      <c r="U83" s="17">
        <f>IF(N83&lt;16,0,N83-15)</f>
        <v>0</v>
      </c>
      <c r="V83" t="s">
        <v>579</v>
      </c>
      <c r="W83" t="s">
        <v>564</v>
      </c>
      <c r="X83" t="s">
        <v>594</v>
      </c>
      <c r="Y83">
        <v>4</v>
      </c>
      <c r="Z83" s="17">
        <f>Y83-S83</f>
        <v>4</v>
      </c>
      <c r="AA83" s="17">
        <f>RANDBETWEEN(5,10)+IF(J83&lt;1,1,J83)*T83</f>
        <v>9</v>
      </c>
      <c r="AB83" s="17">
        <f>IF(J83&lt;1,20-$Q83,21-$J83-$Q83)</f>
        <v>20</v>
      </c>
      <c r="AC83" s="17" t="str">
        <f>IF(V109="L/Sword","1d8","1d6")&amp;IF(R83&gt;0,"+"&amp;TEXT(R83,0)," ")</f>
        <v>1d8 </v>
      </c>
      <c r="AD83" s="17">
        <f>IF(L83&lt;1,20-$U83,21-$J83-$U83)</f>
        <v>20</v>
      </c>
      <c r="AE83" t="s">
        <v>566</v>
      </c>
      <c r="AF83" s="17" t="str">
        <f>TEXT(RANDBETWEEN(0,0),0)&amp;"gp "&amp;TEXT(RANDBETWEEN(1,4),0)&amp;"sp "&amp;TEXT(RANDBETWEEN(1,6),0)&amp;"cp "</f>
        <v>0gp 2sp 5cp </v>
      </c>
      <c r="AG83" t="s">
        <v>733</v>
      </c>
    </row>
    <row r="84" spans="1:33" ht="12.75">
      <c r="A84" s="12" t="s">
        <v>734</v>
      </c>
      <c r="B84" t="s">
        <v>205</v>
      </c>
      <c r="C84" t="s">
        <v>206</v>
      </c>
      <c r="D84" t="s">
        <v>735</v>
      </c>
      <c r="E84" t="s">
        <v>736</v>
      </c>
      <c r="F84" t="s">
        <v>605</v>
      </c>
      <c r="G84" t="s">
        <v>561</v>
      </c>
      <c r="H84" s="17">
        <f>RANDBETWEEN(19,24)+4</f>
        <v>23</v>
      </c>
      <c r="I84" t="s">
        <v>562</v>
      </c>
      <c r="J84">
        <v>2</v>
      </c>
      <c r="K84" s="16">
        <v>12</v>
      </c>
      <c r="L84" s="17">
        <v>13</v>
      </c>
      <c r="M84" s="17">
        <v>12</v>
      </c>
      <c r="N84" s="17">
        <v>14</v>
      </c>
      <c r="O84" s="17">
        <v>13</v>
      </c>
      <c r="P84" s="18">
        <v>13</v>
      </c>
      <c r="Q84" s="17">
        <f>IF($K84&gt;15,0,0)+IF($K84&gt;16,1,0)+IF($K84&gt;17,0,0)</f>
        <v>0</v>
      </c>
      <c r="R84" s="17">
        <f>IF($K84&gt;15,1,0)+IF($K84&gt;16,0,0)+IF($K84&gt;17,2,0)</f>
        <v>0</v>
      </c>
      <c r="S84" s="17">
        <f>IF(N84&lt;15,0,N84-14)</f>
        <v>0</v>
      </c>
      <c r="T84" s="17">
        <f>IF(O84&lt;15,0,O84-14)</f>
        <v>0</v>
      </c>
      <c r="U84" s="17">
        <f>IF(N84&lt;16,0,N84-15)</f>
        <v>0</v>
      </c>
      <c r="V84" t="s">
        <v>579</v>
      </c>
      <c r="W84" t="s">
        <v>607</v>
      </c>
      <c r="X84" t="s">
        <v>594</v>
      </c>
      <c r="Y84">
        <v>4</v>
      </c>
      <c r="Z84" s="17">
        <f>Y84-S84</f>
        <v>4</v>
      </c>
      <c r="AA84" s="17">
        <f>RANDBETWEEN(5,10)+RANDBETWEEN(3,10)+IF(J68&lt;1,1,J68)*T68</f>
        <v>8</v>
      </c>
      <c r="AB84" s="17">
        <f>IF(J84&lt;1,20-$Q84,21-$J84-$Q84)</f>
        <v>19</v>
      </c>
      <c r="AC84" s="17" t="str">
        <f>IF(V110="L/Sword","1d8","1d6")&amp;IF(R84&gt;0,"+"&amp;TEXT(R84,0)," ")</f>
        <v>1d8 </v>
      </c>
      <c r="AD84" s="17">
        <f>IF(L84&lt;1,20-$U84,21-$J84-$U84)</f>
        <v>19</v>
      </c>
      <c r="AE84" t="s">
        <v>566</v>
      </c>
      <c r="AF84" s="17" t="str">
        <f>TEXT(RANDBETWEEN(0,0),0)&amp;"gp "&amp;TEXT(RANDBETWEEN(1,4),0)&amp;"sp "&amp;TEXT(RANDBETWEEN(1,6),0)&amp;"cp "</f>
        <v>0gp 1sp 1cp </v>
      </c>
      <c r="AG84" t="s">
        <v>737</v>
      </c>
    </row>
    <row r="85" spans="1:33" ht="12.75">
      <c r="A85" s="12" t="s">
        <v>738</v>
      </c>
      <c r="B85" t="s">
        <v>207</v>
      </c>
      <c r="C85" t="s">
        <v>208</v>
      </c>
      <c r="E85" t="s">
        <v>739</v>
      </c>
      <c r="F85" t="s">
        <v>560</v>
      </c>
      <c r="G85" t="s">
        <v>561</v>
      </c>
      <c r="H85" s="17">
        <f>RANDBETWEEN(19,24)</f>
        <v>23</v>
      </c>
      <c r="I85" t="s">
        <v>562</v>
      </c>
      <c r="J85">
        <v>1</v>
      </c>
      <c r="K85" s="16">
        <v>16</v>
      </c>
      <c r="L85" s="17">
        <v>16</v>
      </c>
      <c r="M85" s="17">
        <v>15</v>
      </c>
      <c r="N85" s="17">
        <v>13</v>
      </c>
      <c r="O85" s="17">
        <v>13</v>
      </c>
      <c r="P85" s="18">
        <v>14</v>
      </c>
      <c r="Q85" s="17">
        <f>IF($K85&gt;15,0,0)+IF($K85&gt;16,1,0)+IF($K85&gt;17,0,0)</f>
        <v>0</v>
      </c>
      <c r="R85" s="17">
        <f>IF($K85&gt;15,1,0)+IF($K85&gt;16,0,0)+IF($K85&gt;17,2,0)</f>
        <v>1</v>
      </c>
      <c r="S85" s="17">
        <f>IF(N85&lt;15,0,N85-14)</f>
        <v>0</v>
      </c>
      <c r="T85" s="17">
        <f>IF(O85&lt;15,0,O85-14)</f>
        <v>0</v>
      </c>
      <c r="U85" s="17">
        <f>IF(N85&lt;16,0,N85-15)</f>
        <v>0</v>
      </c>
      <c r="V85" t="s">
        <v>579</v>
      </c>
      <c r="W85" t="s">
        <v>564</v>
      </c>
      <c r="X85" t="s">
        <v>740</v>
      </c>
      <c r="Y85">
        <v>3</v>
      </c>
      <c r="Z85" s="17">
        <f>Y85-S85</f>
        <v>3</v>
      </c>
      <c r="AA85" s="17">
        <f>RANDBETWEEN(5,10)+IF(J85&lt;1,1,J85)*T85</f>
        <v>10</v>
      </c>
      <c r="AB85" s="17">
        <f>IF(J85&lt;1,20-$Q85,21-$J85-$Q85)</f>
        <v>20</v>
      </c>
      <c r="AC85" s="17" t="str">
        <f>IF(V85="L/Sword","1d8","1d6")&amp;IF(R85&gt;0,"+"&amp;TEXT(R85,0)," ")</f>
        <v>1d6+1</v>
      </c>
      <c r="AD85" s="17">
        <f>IF(L85&lt;1,20-$U85,21-$J85-$U85)</f>
        <v>20</v>
      </c>
      <c r="AE85" t="s">
        <v>566</v>
      </c>
      <c r="AF85" s="17" t="str">
        <f>TEXT(RANDBETWEEN(0,0),0)&amp;"gp "&amp;TEXT(RANDBETWEEN(1,4),0)&amp;"sp "&amp;TEXT(RANDBETWEEN(1,6),0)&amp;"cp "</f>
        <v>0gp 2sp 5cp </v>
      </c>
      <c r="AG85" t="s">
        <v>741</v>
      </c>
    </row>
    <row r="86" spans="1:33" ht="12.75">
      <c r="A86" s="12" t="s">
        <v>738</v>
      </c>
      <c r="B86" t="s">
        <v>209</v>
      </c>
      <c r="C86" t="s">
        <v>210</v>
      </c>
      <c r="D86" t="s">
        <v>742</v>
      </c>
      <c r="E86" t="s">
        <v>739</v>
      </c>
      <c r="F86" t="s">
        <v>560</v>
      </c>
      <c r="G86" t="s">
        <v>561</v>
      </c>
      <c r="H86" s="17">
        <f>RANDBETWEEN(19,24)</f>
        <v>20</v>
      </c>
      <c r="I86" t="s">
        <v>562</v>
      </c>
      <c r="J86">
        <v>1</v>
      </c>
      <c r="K86" s="16">
        <v>14</v>
      </c>
      <c r="L86" s="17">
        <v>8</v>
      </c>
      <c r="M86" s="17">
        <v>16</v>
      </c>
      <c r="N86" s="17">
        <v>8</v>
      </c>
      <c r="O86" s="17">
        <v>15</v>
      </c>
      <c r="P86" s="18">
        <v>11</v>
      </c>
      <c r="Q86" s="17">
        <f>IF($K86&gt;15,0,0)+IF($K86&gt;16,1,0)+IF($K86&gt;17,0,0)</f>
        <v>0</v>
      </c>
      <c r="R86" s="17">
        <f>IF($K86&gt;15,1,0)+IF($K86&gt;16,0,0)+IF($K86&gt;17,2,0)</f>
        <v>0</v>
      </c>
      <c r="S86" s="17">
        <f>IF(N86&lt;15,0,N86-14)</f>
        <v>0</v>
      </c>
      <c r="T86" s="17">
        <f>IF(O86&lt;15,0,O86-14)</f>
        <v>1</v>
      </c>
      <c r="U86" s="17">
        <f>IF(N86&lt;16,0,N86-15)</f>
        <v>0</v>
      </c>
      <c r="V86" t="s">
        <v>579</v>
      </c>
      <c r="W86" t="s">
        <v>564</v>
      </c>
      <c r="X86" t="s">
        <v>740</v>
      </c>
      <c r="Y86">
        <v>3</v>
      </c>
      <c r="Z86" s="17">
        <f>Y86-S86</f>
        <v>3</v>
      </c>
      <c r="AA86" s="17">
        <f>RANDBETWEEN(5,10)+IF(J86&lt;1,1,J86)*T86</f>
        <v>9</v>
      </c>
      <c r="AB86" s="17">
        <f>IF(J86&lt;1,20-$Q86,21-$J86-$Q86)</f>
        <v>20</v>
      </c>
      <c r="AC86" s="17" t="str">
        <f>IF(V86="L/Sword","1d8","1d6")&amp;IF(R86&gt;0,"+"&amp;TEXT(R86,0)," ")</f>
        <v>1d6 </v>
      </c>
      <c r="AD86" s="17">
        <f>IF(L86&lt;1,20-$U86,21-$J86-$U86)</f>
        <v>20</v>
      </c>
      <c r="AE86" t="s">
        <v>566</v>
      </c>
      <c r="AF86" s="17" t="str">
        <f>TEXT(RANDBETWEEN(0,0),0)&amp;"gp "&amp;TEXT(RANDBETWEEN(1,4),0)&amp;"sp "&amp;TEXT(RANDBETWEEN(1,6),0)&amp;"cp "</f>
        <v>0gp 2sp 2cp </v>
      </c>
      <c r="AG86" t="s">
        <v>743</v>
      </c>
    </row>
    <row r="87" spans="1:33" ht="12.75">
      <c r="A87" s="12" t="s">
        <v>738</v>
      </c>
      <c r="B87" t="s">
        <v>211</v>
      </c>
      <c r="C87" t="s">
        <v>212</v>
      </c>
      <c r="D87" t="s">
        <v>744</v>
      </c>
      <c r="E87" t="s">
        <v>739</v>
      </c>
      <c r="F87" t="s">
        <v>560</v>
      </c>
      <c r="G87" t="s">
        <v>561</v>
      </c>
      <c r="H87" s="17">
        <f>RANDBETWEEN(19,24)</f>
        <v>24</v>
      </c>
      <c r="I87" t="s">
        <v>562</v>
      </c>
      <c r="J87">
        <v>1</v>
      </c>
      <c r="K87" s="16">
        <v>15</v>
      </c>
      <c r="L87" s="17">
        <v>12</v>
      </c>
      <c r="M87" s="17">
        <v>11</v>
      </c>
      <c r="N87" s="17">
        <v>14</v>
      </c>
      <c r="O87" s="17">
        <v>12</v>
      </c>
      <c r="P87" s="18">
        <v>13</v>
      </c>
      <c r="Q87" s="17">
        <f>IF($K87&gt;15,0,0)+IF($K87&gt;16,1,0)+IF($K87&gt;17,0,0)</f>
        <v>0</v>
      </c>
      <c r="R87" s="17">
        <f>IF($K87&gt;15,1,0)+IF($K87&gt;16,0,0)+IF($K87&gt;17,2,0)</f>
        <v>0</v>
      </c>
      <c r="S87" s="17">
        <f>IF(N87&lt;15,0,N87-14)</f>
        <v>0</v>
      </c>
      <c r="T87" s="17">
        <f>IF(O87&lt;15,0,O87-14)</f>
        <v>0</v>
      </c>
      <c r="U87" s="17">
        <f>IF(N87&lt;16,0,N87-15)</f>
        <v>0</v>
      </c>
      <c r="V87" t="s">
        <v>579</v>
      </c>
      <c r="W87" t="s">
        <v>564</v>
      </c>
      <c r="X87" t="s">
        <v>740</v>
      </c>
      <c r="Y87">
        <v>3</v>
      </c>
      <c r="Z87" s="17">
        <f>Y87-S87</f>
        <v>3</v>
      </c>
      <c r="AA87" s="17">
        <f>RANDBETWEEN(5,10)+IF(J87&lt;1,1,J87)*T87</f>
        <v>10</v>
      </c>
      <c r="AB87" s="17">
        <f>IF(J87&lt;1,20-$Q87,21-$J87-$Q87)</f>
        <v>20</v>
      </c>
      <c r="AC87" s="17" t="str">
        <f>IF(V87="L/Sword","1d8","1d6")&amp;IF(R87&gt;0,"+"&amp;TEXT(R87,0)," ")</f>
        <v>1d6 </v>
      </c>
      <c r="AD87" s="17">
        <f>IF(L87&lt;1,20-$U87,21-$J87-$U87)</f>
        <v>20</v>
      </c>
      <c r="AE87" t="s">
        <v>566</v>
      </c>
      <c r="AF87" s="17" t="str">
        <f>TEXT(RANDBETWEEN(0,0),0)&amp;"gp "&amp;TEXT(RANDBETWEEN(1,4),0)&amp;"sp "&amp;TEXT(RANDBETWEEN(1,6),0)&amp;"cp "</f>
        <v>0gp 2sp 1cp </v>
      </c>
      <c r="AG87" t="s">
        <v>745</v>
      </c>
    </row>
    <row r="88" spans="1:33" ht="12.75">
      <c r="A88" s="12" t="s">
        <v>738</v>
      </c>
      <c r="B88" t="s">
        <v>213</v>
      </c>
      <c r="C88" t="s">
        <v>214</v>
      </c>
      <c r="D88" t="s">
        <v>746</v>
      </c>
      <c r="E88" t="s">
        <v>739</v>
      </c>
      <c r="F88" t="s">
        <v>560</v>
      </c>
      <c r="G88" t="s">
        <v>561</v>
      </c>
      <c r="H88" s="17">
        <f>RANDBETWEEN(19,24)</f>
        <v>20</v>
      </c>
      <c r="I88" t="s">
        <v>562</v>
      </c>
      <c r="J88">
        <v>1</v>
      </c>
      <c r="K88" s="16">
        <v>15</v>
      </c>
      <c r="L88" s="17">
        <v>9</v>
      </c>
      <c r="M88" s="17">
        <v>15</v>
      </c>
      <c r="N88" s="17">
        <v>11</v>
      </c>
      <c r="O88" s="17">
        <v>15</v>
      </c>
      <c r="P88" s="18">
        <v>13</v>
      </c>
      <c r="Q88" s="17">
        <f>IF($K88&gt;15,0,0)+IF($K88&gt;16,1,0)+IF($K88&gt;17,0,0)</f>
        <v>0</v>
      </c>
      <c r="R88" s="17">
        <f>IF($K88&gt;15,1,0)+IF($K88&gt;16,0,0)+IF($K88&gt;17,2,0)</f>
        <v>0</v>
      </c>
      <c r="S88" s="17">
        <f>IF(N88&lt;15,0,N88-14)</f>
        <v>0</v>
      </c>
      <c r="T88" s="17">
        <f>IF(O88&lt;15,0,O88-14)</f>
        <v>1</v>
      </c>
      <c r="U88" s="17">
        <f>IF(N88&lt;16,0,N88-15)</f>
        <v>0</v>
      </c>
      <c r="V88" t="s">
        <v>579</v>
      </c>
      <c r="W88" t="s">
        <v>564</v>
      </c>
      <c r="X88" t="s">
        <v>740</v>
      </c>
      <c r="Y88">
        <v>3</v>
      </c>
      <c r="Z88" s="17">
        <f>Y88-S88</f>
        <v>3</v>
      </c>
      <c r="AA88" s="17">
        <f>RANDBETWEEN(5,10)+IF(J88&lt;1,1,J88)*T88</f>
        <v>6</v>
      </c>
      <c r="AB88" s="17">
        <f>IF(J88&lt;1,20-$Q88,21-$J88-$Q88)</f>
        <v>20</v>
      </c>
      <c r="AC88" s="17" t="str">
        <f>IF(V88="L/Sword","1d8","1d6")&amp;IF(R88&gt;0,"+"&amp;TEXT(R88,0)," ")</f>
        <v>1d6 </v>
      </c>
      <c r="AD88" s="17">
        <f>IF(L88&lt;1,20-$U88,21-$J88-$U88)</f>
        <v>20</v>
      </c>
      <c r="AE88" t="s">
        <v>566</v>
      </c>
      <c r="AF88" s="17" t="str">
        <f>TEXT(RANDBETWEEN(0,0),0)&amp;"gp "&amp;TEXT(RANDBETWEEN(1,4),0)&amp;"sp "&amp;TEXT(RANDBETWEEN(1,6),0)&amp;"cp "</f>
        <v>0gp 4sp 1cp </v>
      </c>
      <c r="AG88" t="s">
        <v>747</v>
      </c>
    </row>
    <row r="89" spans="1:33" ht="12.75">
      <c r="A89" s="12" t="s">
        <v>738</v>
      </c>
      <c r="B89" t="s">
        <v>215</v>
      </c>
      <c r="C89" t="s">
        <v>216</v>
      </c>
      <c r="D89" t="s">
        <v>748</v>
      </c>
      <c r="E89" t="s">
        <v>739</v>
      </c>
      <c r="F89" t="s">
        <v>560</v>
      </c>
      <c r="G89" t="s">
        <v>561</v>
      </c>
      <c r="H89" s="17">
        <f>RANDBETWEEN(19,24)</f>
        <v>20</v>
      </c>
      <c r="I89" t="s">
        <v>562</v>
      </c>
      <c r="J89">
        <v>1</v>
      </c>
      <c r="K89" s="16">
        <v>14</v>
      </c>
      <c r="L89" s="17">
        <v>14</v>
      </c>
      <c r="M89" s="17">
        <v>16</v>
      </c>
      <c r="N89" s="17">
        <v>14</v>
      </c>
      <c r="O89" s="17">
        <v>15</v>
      </c>
      <c r="P89" s="18">
        <v>12</v>
      </c>
      <c r="Q89" s="17">
        <f>IF($K89&gt;15,0,0)+IF($K89&gt;16,1,0)+IF($K89&gt;17,0,0)</f>
        <v>0</v>
      </c>
      <c r="R89" s="17">
        <f>IF($K89&gt;15,1,0)+IF($K89&gt;16,0,0)+IF($K89&gt;17,2,0)</f>
        <v>0</v>
      </c>
      <c r="S89" s="17">
        <f>IF(N89&lt;15,0,N89-14)</f>
        <v>0</v>
      </c>
      <c r="T89" s="17">
        <f>IF(O89&lt;15,0,O89-14)</f>
        <v>1</v>
      </c>
      <c r="U89" s="17">
        <f>IF(N89&lt;16,0,N89-15)</f>
        <v>0</v>
      </c>
      <c r="V89" t="s">
        <v>579</v>
      </c>
      <c r="W89" t="s">
        <v>564</v>
      </c>
      <c r="X89" t="s">
        <v>740</v>
      </c>
      <c r="Y89">
        <v>3</v>
      </c>
      <c r="Z89" s="17">
        <f>Y89-S89</f>
        <v>3</v>
      </c>
      <c r="AA89" s="17">
        <f>RANDBETWEEN(5,10)+IF(J89&lt;1,1,J89)*T89</f>
        <v>6</v>
      </c>
      <c r="AB89" s="17">
        <f>IF(J89&lt;1,20-$Q89,21-$J89-$Q89)</f>
        <v>20</v>
      </c>
      <c r="AC89" s="17" t="str">
        <f>IF(V89="L/Sword","1d8","1d6")&amp;IF(R89&gt;0,"+"&amp;TEXT(R89,0)," ")</f>
        <v>1d6 </v>
      </c>
      <c r="AD89" s="17">
        <f>IF(L89&lt;1,20-$U89,21-$J89-$U89)</f>
        <v>20</v>
      </c>
      <c r="AE89" t="s">
        <v>566</v>
      </c>
      <c r="AF89" s="17" t="str">
        <f>TEXT(RANDBETWEEN(0,0),0)&amp;"gp "&amp;TEXT(RANDBETWEEN(1,4),0)&amp;"sp "&amp;TEXT(RANDBETWEEN(1,6),0)&amp;"cp "</f>
        <v>0gp 3sp 6cp </v>
      </c>
      <c r="AG89" t="s">
        <v>749</v>
      </c>
    </row>
    <row r="90" spans="1:33" ht="12.75">
      <c r="A90" s="12" t="s">
        <v>738</v>
      </c>
      <c r="B90" t="s">
        <v>217</v>
      </c>
      <c r="C90" t="s">
        <v>218</v>
      </c>
      <c r="E90" t="s">
        <v>739</v>
      </c>
      <c r="F90" t="s">
        <v>560</v>
      </c>
      <c r="G90" t="s">
        <v>561</v>
      </c>
      <c r="H90" s="17">
        <f>RANDBETWEEN(19,24)</f>
        <v>21</v>
      </c>
      <c r="I90" t="s">
        <v>562</v>
      </c>
      <c r="J90">
        <v>1</v>
      </c>
      <c r="K90" s="16">
        <v>13</v>
      </c>
      <c r="L90" s="17">
        <v>13</v>
      </c>
      <c r="M90" s="17">
        <v>17</v>
      </c>
      <c r="N90" s="17">
        <v>13</v>
      </c>
      <c r="O90" s="17">
        <v>17</v>
      </c>
      <c r="P90" s="18">
        <v>10</v>
      </c>
      <c r="Q90" s="17">
        <f>IF($K90&gt;15,0,0)+IF($K90&gt;16,1,0)+IF($K90&gt;17,0,0)</f>
        <v>0</v>
      </c>
      <c r="R90" s="17">
        <f>IF($K90&gt;15,1,0)+IF($K90&gt;16,0,0)+IF($K90&gt;17,2,0)</f>
        <v>0</v>
      </c>
      <c r="S90" s="17">
        <f>IF(N90&lt;15,0,N90-14)</f>
        <v>0</v>
      </c>
      <c r="T90" s="17">
        <f>IF(O90&lt;15,0,O90-14)</f>
        <v>3</v>
      </c>
      <c r="U90" s="17">
        <f>IF(N90&lt;16,0,N90-15)</f>
        <v>0</v>
      </c>
      <c r="V90" t="s">
        <v>579</v>
      </c>
      <c r="W90" t="s">
        <v>564</v>
      </c>
      <c r="X90" t="s">
        <v>740</v>
      </c>
      <c r="Y90">
        <v>3</v>
      </c>
      <c r="Z90" s="17">
        <f>Y90-S90</f>
        <v>3</v>
      </c>
      <c r="AA90" s="17">
        <f>RANDBETWEEN(5,10)+IF(J90&lt;1,1,J90)*T90</f>
        <v>10</v>
      </c>
      <c r="AB90" s="17">
        <f>IF(J90&lt;1,20-$Q90,21-$J90-$Q90)</f>
        <v>20</v>
      </c>
      <c r="AC90" s="17" t="str">
        <f>IF(V90="L/Sword","1d8","1d6")&amp;IF(R90&gt;0,"+"&amp;TEXT(R90,0)," ")</f>
        <v>1d6 </v>
      </c>
      <c r="AD90" s="17">
        <f>IF(L90&lt;1,20-$U90,21-$J90-$U90)</f>
        <v>20</v>
      </c>
      <c r="AE90" t="s">
        <v>566</v>
      </c>
      <c r="AF90" s="17" t="str">
        <f>TEXT(RANDBETWEEN(0,0),0)&amp;"gp "&amp;TEXT(RANDBETWEEN(1,4),0)&amp;"sp "&amp;TEXT(RANDBETWEEN(1,6),0)&amp;"cp "</f>
        <v>0gp 3sp 1cp </v>
      </c>
      <c r="AG90" t="s">
        <v>750</v>
      </c>
    </row>
    <row r="91" spans="1:33" ht="12.75">
      <c r="A91" s="12" t="s">
        <v>738</v>
      </c>
      <c r="B91" t="s">
        <v>219</v>
      </c>
      <c r="C91" t="s">
        <v>220</v>
      </c>
      <c r="E91" t="s">
        <v>739</v>
      </c>
      <c r="F91" t="s">
        <v>605</v>
      </c>
      <c r="G91" t="s">
        <v>561</v>
      </c>
      <c r="H91" s="17">
        <f>RANDBETWEEN(19,24)</f>
        <v>21</v>
      </c>
      <c r="I91" t="s">
        <v>562</v>
      </c>
      <c r="J91">
        <v>1</v>
      </c>
      <c r="K91" s="16">
        <v>10</v>
      </c>
      <c r="L91" s="17">
        <v>7</v>
      </c>
      <c r="M91" s="17">
        <v>10</v>
      </c>
      <c r="N91" s="17">
        <v>13</v>
      </c>
      <c r="O91" s="17">
        <v>12</v>
      </c>
      <c r="P91" s="18">
        <v>15</v>
      </c>
      <c r="Q91" s="17">
        <f>IF($K91&gt;15,0,0)+IF($K91&gt;16,1,0)+IF($K91&gt;17,0,0)</f>
        <v>0</v>
      </c>
      <c r="R91" s="17">
        <f>IF($K91&gt;15,1,0)+IF($K91&gt;16,0,0)+IF($K91&gt;17,2,0)</f>
        <v>0</v>
      </c>
      <c r="S91" s="17">
        <f>IF(N91&lt;15,0,N91-14)</f>
        <v>0</v>
      </c>
      <c r="T91" s="17">
        <f>IF(O91&lt;15,0,O91-14)</f>
        <v>0</v>
      </c>
      <c r="U91" s="17">
        <f>IF(N91&lt;16,0,N91-15)</f>
        <v>0</v>
      </c>
      <c r="V91" t="s">
        <v>579</v>
      </c>
      <c r="W91" t="s">
        <v>564</v>
      </c>
      <c r="X91" t="s">
        <v>740</v>
      </c>
      <c r="Y91">
        <v>3</v>
      </c>
      <c r="Z91" s="17">
        <f>Y91-S91</f>
        <v>3</v>
      </c>
      <c r="AA91" s="17">
        <f>RANDBETWEEN(5,10)+IF(J91&lt;1,1,J91)*T91</f>
        <v>10</v>
      </c>
      <c r="AB91" s="17">
        <f>IF(J91&lt;1,20-$Q91,21-$J91-$Q91)</f>
        <v>20</v>
      </c>
      <c r="AC91" s="17" t="str">
        <f>IF(V91="L/Sword","1d8","1d6")&amp;IF(R91&gt;0,"+"&amp;TEXT(R91,0)," ")</f>
        <v>1d6 </v>
      </c>
      <c r="AD91" s="17">
        <f>IF(L91&lt;1,20-$U91,21-$J91-$U91)</f>
        <v>20</v>
      </c>
      <c r="AE91" t="s">
        <v>566</v>
      </c>
      <c r="AF91" s="17" t="str">
        <f>TEXT(RANDBETWEEN(0,0),0)&amp;"gp "&amp;TEXT(RANDBETWEEN(1,4),0)&amp;"sp "&amp;TEXT(RANDBETWEEN(1,6),0)&amp;"cp "</f>
        <v>0gp 3sp 2cp </v>
      </c>
      <c r="AG91" t="s">
        <v>751</v>
      </c>
    </row>
    <row r="92" spans="1:33" ht="12.75">
      <c r="A92" s="12" t="s">
        <v>738</v>
      </c>
      <c r="B92" t="s">
        <v>221</v>
      </c>
      <c r="C92" t="s">
        <v>222</v>
      </c>
      <c r="E92" t="s">
        <v>739</v>
      </c>
      <c r="F92" t="s">
        <v>605</v>
      </c>
      <c r="G92" t="s">
        <v>561</v>
      </c>
      <c r="H92" s="17">
        <f>RANDBETWEEN(19,24)</f>
        <v>24</v>
      </c>
      <c r="I92" t="s">
        <v>562</v>
      </c>
      <c r="J92">
        <v>1</v>
      </c>
      <c r="K92" s="16">
        <v>10</v>
      </c>
      <c r="L92" s="17">
        <v>12</v>
      </c>
      <c r="M92" s="17">
        <v>14</v>
      </c>
      <c r="N92" s="17">
        <v>11</v>
      </c>
      <c r="O92" s="17">
        <v>9</v>
      </c>
      <c r="P92" s="18">
        <v>11</v>
      </c>
      <c r="Q92" s="17">
        <f>IF($K92&gt;15,0,0)+IF($K92&gt;16,1,0)+IF($K92&gt;17,0,0)</f>
        <v>0</v>
      </c>
      <c r="R92" s="17">
        <f>IF($K92&gt;15,1,0)+IF($K92&gt;16,0,0)+IF($K92&gt;17,2,0)</f>
        <v>0</v>
      </c>
      <c r="S92" s="17">
        <f>IF(N92&lt;15,0,N92-14)</f>
        <v>0</v>
      </c>
      <c r="T92" s="17">
        <f>IF(O92&lt;15,0,O92-14)</f>
        <v>0</v>
      </c>
      <c r="U92" s="17">
        <f>IF(N92&lt;16,0,N92-15)</f>
        <v>0</v>
      </c>
      <c r="V92" t="s">
        <v>579</v>
      </c>
      <c r="W92" t="s">
        <v>564</v>
      </c>
      <c r="X92" t="s">
        <v>740</v>
      </c>
      <c r="Y92">
        <v>3</v>
      </c>
      <c r="Z92" s="17">
        <f>Y92-S92</f>
        <v>3</v>
      </c>
      <c r="AA92" s="17">
        <f>RANDBETWEEN(5,10)+IF(J92&lt;1,1,J92)*T92</f>
        <v>5</v>
      </c>
      <c r="AB92" s="17">
        <f>IF(J92&lt;1,20-$Q92,21-$J92-$Q92)</f>
        <v>20</v>
      </c>
      <c r="AC92" s="17" t="str">
        <f>IF(V92="L/Sword","1d8","1d6")&amp;IF(R92&gt;0,"+"&amp;TEXT(R92,0)," ")</f>
        <v>1d6 </v>
      </c>
      <c r="AD92" s="17">
        <f>IF(L92&lt;1,20-$U92,21-$J92-$U92)</f>
        <v>20</v>
      </c>
      <c r="AE92" t="s">
        <v>566</v>
      </c>
      <c r="AF92" s="17" t="str">
        <f>TEXT(RANDBETWEEN(0,0),0)&amp;"gp "&amp;TEXT(RANDBETWEEN(1,4),0)&amp;"sp "&amp;TEXT(RANDBETWEEN(1,6),0)&amp;"cp "</f>
        <v>0gp 3sp 1cp </v>
      </c>
      <c r="AG92" t="s">
        <v>752</v>
      </c>
    </row>
    <row r="93" spans="1:33" ht="12.75">
      <c r="A93" s="12" t="s">
        <v>738</v>
      </c>
      <c r="B93" t="s">
        <v>223</v>
      </c>
      <c r="C93" t="s">
        <v>224</v>
      </c>
      <c r="D93" t="s">
        <v>753</v>
      </c>
      <c r="E93" t="s">
        <v>739</v>
      </c>
      <c r="F93" t="s">
        <v>605</v>
      </c>
      <c r="G93" t="s">
        <v>561</v>
      </c>
      <c r="H93" s="17">
        <f>RANDBETWEEN(19,24)</f>
        <v>20</v>
      </c>
      <c r="I93" t="s">
        <v>562</v>
      </c>
      <c r="J93">
        <v>1</v>
      </c>
      <c r="K93" s="16">
        <v>16</v>
      </c>
      <c r="L93" s="17">
        <v>11</v>
      </c>
      <c r="M93" s="17">
        <v>13</v>
      </c>
      <c r="N93" s="17">
        <v>11</v>
      </c>
      <c r="O93" s="17">
        <v>11</v>
      </c>
      <c r="P93" s="18">
        <v>11</v>
      </c>
      <c r="Q93" s="17">
        <f>IF($K93&gt;15,0,0)+IF($K93&gt;16,1,0)+IF($K93&gt;17,0,0)</f>
        <v>0</v>
      </c>
      <c r="R93" s="17">
        <f>IF($K93&gt;15,1,0)+IF($K93&gt;16,0,0)+IF($K93&gt;17,2,0)</f>
        <v>1</v>
      </c>
      <c r="S93" s="17">
        <f>IF(N93&lt;15,0,N93-14)</f>
        <v>0</v>
      </c>
      <c r="T93" s="17">
        <f>IF(O93&lt;15,0,O93-14)</f>
        <v>0</v>
      </c>
      <c r="U93" s="17">
        <f>IF(N93&lt;16,0,N93-15)</f>
        <v>0</v>
      </c>
      <c r="V93" t="s">
        <v>579</v>
      </c>
      <c r="W93" t="s">
        <v>564</v>
      </c>
      <c r="X93" t="s">
        <v>740</v>
      </c>
      <c r="Y93">
        <v>3</v>
      </c>
      <c r="Z93" s="17">
        <f>Y93-S93</f>
        <v>3</v>
      </c>
      <c r="AA93" s="17">
        <f>RANDBETWEEN(5,10)+IF(J93&lt;1,1,J93)*T93</f>
        <v>5</v>
      </c>
      <c r="AB93" s="17">
        <f>IF(J93&lt;1,20-$Q93,21-$J93-$Q93)</f>
        <v>20</v>
      </c>
      <c r="AC93" s="17" t="str">
        <f>IF(V93="L/Sword","1d8","1d6")&amp;IF(R93&gt;0,"+"&amp;TEXT(R93,0)," ")</f>
        <v>1d6+1</v>
      </c>
      <c r="AD93" s="17">
        <f>IF(L93&lt;1,20-$U93,21-$J93-$U93)</f>
        <v>20</v>
      </c>
      <c r="AE93" t="s">
        <v>566</v>
      </c>
      <c r="AF93" s="17" t="str">
        <f>TEXT(RANDBETWEEN(0,0),0)&amp;"gp "&amp;TEXT(RANDBETWEEN(1,4),0)&amp;"sp "&amp;TEXT(RANDBETWEEN(1,6),0)&amp;"cp "</f>
        <v>0gp 1sp 6cp </v>
      </c>
      <c r="AG93" t="s">
        <v>754</v>
      </c>
    </row>
    <row r="94" spans="1:33" ht="12.75">
      <c r="A94" s="12" t="s">
        <v>738</v>
      </c>
      <c r="B94" t="s">
        <v>225</v>
      </c>
      <c r="C94" t="s">
        <v>226</v>
      </c>
      <c r="D94" t="s">
        <v>755</v>
      </c>
      <c r="E94" t="s">
        <v>739</v>
      </c>
      <c r="F94" t="s">
        <v>605</v>
      </c>
      <c r="G94" t="s">
        <v>561</v>
      </c>
      <c r="H94" s="17">
        <f>RANDBETWEEN(19,24)</f>
        <v>23</v>
      </c>
      <c r="I94" t="s">
        <v>562</v>
      </c>
      <c r="J94">
        <v>1</v>
      </c>
      <c r="K94" s="16">
        <v>15</v>
      </c>
      <c r="L94" s="17">
        <v>14</v>
      </c>
      <c r="M94" s="17">
        <v>13</v>
      </c>
      <c r="N94" s="17">
        <v>13</v>
      </c>
      <c r="O94" s="17">
        <v>15</v>
      </c>
      <c r="P94" s="18">
        <v>12</v>
      </c>
      <c r="Q94" s="17">
        <f>IF($K94&gt;15,0,0)+IF($K94&gt;16,1,0)+IF($K94&gt;17,0,0)</f>
        <v>0</v>
      </c>
      <c r="R94" s="17">
        <f>IF($K94&gt;15,1,0)+IF($K94&gt;16,0,0)+IF($K94&gt;17,2,0)</f>
        <v>0</v>
      </c>
      <c r="S94" s="17">
        <f>IF(N94&lt;15,0,N94-14)</f>
        <v>0</v>
      </c>
      <c r="T94" s="17">
        <f>IF(O94&lt;15,0,O94-14)</f>
        <v>1</v>
      </c>
      <c r="U94" s="17">
        <f>IF(N94&lt;16,0,N94-15)</f>
        <v>0</v>
      </c>
      <c r="V94" t="s">
        <v>579</v>
      </c>
      <c r="W94" t="s">
        <v>564</v>
      </c>
      <c r="X94" t="s">
        <v>740</v>
      </c>
      <c r="Y94">
        <v>3</v>
      </c>
      <c r="Z94" s="17">
        <f>Y94-S94</f>
        <v>3</v>
      </c>
      <c r="AA94" s="17">
        <f>RANDBETWEEN(5,10)+IF(J94&lt;1,1,J94)*T94</f>
        <v>10</v>
      </c>
      <c r="AB94" s="17">
        <f>IF(J94&lt;1,20-$Q94,21-$J94-$Q94)</f>
        <v>20</v>
      </c>
      <c r="AC94" s="17" t="str">
        <f>IF(V94="L/Sword","1d8","1d6")&amp;IF(R94&gt;0,"+"&amp;TEXT(R94,0)," ")</f>
        <v>1d6 </v>
      </c>
      <c r="AD94" s="17">
        <f>IF(L94&lt;1,20-$U94,21-$J94-$U94)</f>
        <v>20</v>
      </c>
      <c r="AE94" t="s">
        <v>566</v>
      </c>
      <c r="AF94" s="17" t="str">
        <f>TEXT(RANDBETWEEN(0,0),0)&amp;"gp "&amp;TEXT(RANDBETWEEN(1,4),0)&amp;"sp "&amp;TEXT(RANDBETWEEN(1,6),0)&amp;"cp "</f>
        <v>0gp 1sp 3cp </v>
      </c>
      <c r="AG94" t="s">
        <v>756</v>
      </c>
    </row>
    <row r="95" spans="1:33" ht="12.75">
      <c r="A95" s="12" t="s">
        <v>738</v>
      </c>
      <c r="B95" t="s">
        <v>227</v>
      </c>
      <c r="C95" t="s">
        <v>228</v>
      </c>
      <c r="E95" t="s">
        <v>739</v>
      </c>
      <c r="F95" t="s">
        <v>605</v>
      </c>
      <c r="G95" t="s">
        <v>561</v>
      </c>
      <c r="H95" s="17">
        <f>RANDBETWEEN(19,24)</f>
        <v>21</v>
      </c>
      <c r="I95" t="s">
        <v>562</v>
      </c>
      <c r="J95">
        <v>1</v>
      </c>
      <c r="K95" s="16">
        <v>13</v>
      </c>
      <c r="L95" s="17">
        <v>15</v>
      </c>
      <c r="M95" s="17">
        <v>9</v>
      </c>
      <c r="N95" s="17">
        <v>8</v>
      </c>
      <c r="O95" s="17">
        <v>15</v>
      </c>
      <c r="P95" s="18">
        <v>9</v>
      </c>
      <c r="Q95" s="17">
        <f>IF($K95&gt;15,0,0)+IF($K95&gt;16,1,0)+IF($K95&gt;17,0,0)</f>
        <v>0</v>
      </c>
      <c r="R95" s="17">
        <f>IF($K95&gt;15,1,0)+IF($K95&gt;16,0,0)+IF($K95&gt;17,2,0)</f>
        <v>0</v>
      </c>
      <c r="S95" s="17">
        <f>IF(N95&lt;15,0,N95-14)</f>
        <v>0</v>
      </c>
      <c r="T95" s="17">
        <f>IF(O95&lt;15,0,O95-14)</f>
        <v>1</v>
      </c>
      <c r="U95" s="17">
        <f>IF(N95&lt;16,0,N95-15)</f>
        <v>0</v>
      </c>
      <c r="V95" t="s">
        <v>579</v>
      </c>
      <c r="W95" t="s">
        <v>564</v>
      </c>
      <c r="X95" t="s">
        <v>740</v>
      </c>
      <c r="Y95">
        <v>3</v>
      </c>
      <c r="Z95" s="17">
        <f>Y95-S95</f>
        <v>3</v>
      </c>
      <c r="AA95" s="17">
        <f>RANDBETWEEN(5,10)+IF(J95&lt;1,1,J95)*T95</f>
        <v>6</v>
      </c>
      <c r="AB95" s="17">
        <f>IF(J95&lt;1,20-$Q95,21-$J95-$Q95)</f>
        <v>20</v>
      </c>
      <c r="AC95" s="17" t="str">
        <f>IF(V95="L/Sword","1d8","1d6")&amp;IF(R95&gt;0,"+"&amp;TEXT(R95,0)," ")</f>
        <v>1d6 </v>
      </c>
      <c r="AD95" s="17">
        <f>IF(L95&lt;1,20-$U95,21-$J95-$U95)</f>
        <v>20</v>
      </c>
      <c r="AE95" t="s">
        <v>566</v>
      </c>
      <c r="AF95" s="17" t="str">
        <f>TEXT(RANDBETWEEN(0,0),0)&amp;"gp "&amp;TEXT(RANDBETWEEN(1,4),0)&amp;"sp "&amp;TEXT(RANDBETWEEN(1,6),0)&amp;"cp "</f>
        <v>0gp 2sp 2cp </v>
      </c>
      <c r="AG95" t="s">
        <v>757</v>
      </c>
    </row>
    <row r="96" spans="1:33" ht="12.75">
      <c r="A96" s="12" t="s">
        <v>738</v>
      </c>
      <c r="B96" t="s">
        <v>229</v>
      </c>
      <c r="C96" t="s">
        <v>230</v>
      </c>
      <c r="D96" t="s">
        <v>758</v>
      </c>
      <c r="E96" t="s">
        <v>739</v>
      </c>
      <c r="F96" t="s">
        <v>605</v>
      </c>
      <c r="G96" t="s">
        <v>561</v>
      </c>
      <c r="H96" s="17">
        <f>RANDBETWEEN(19,24)</f>
        <v>23</v>
      </c>
      <c r="I96" t="s">
        <v>562</v>
      </c>
      <c r="J96">
        <v>1</v>
      </c>
      <c r="K96" s="16">
        <v>12</v>
      </c>
      <c r="L96" s="17">
        <v>14</v>
      </c>
      <c r="M96" s="17">
        <v>10</v>
      </c>
      <c r="N96" s="17">
        <v>12</v>
      </c>
      <c r="O96" s="17">
        <v>12</v>
      </c>
      <c r="P96" s="18">
        <v>13</v>
      </c>
      <c r="Q96" s="17">
        <f>IF($K96&gt;15,0,0)+IF($K96&gt;16,1,0)+IF($K96&gt;17,0,0)</f>
        <v>0</v>
      </c>
      <c r="R96" s="17">
        <f>IF($K96&gt;15,1,0)+IF($K96&gt;16,0,0)+IF($K96&gt;17,2,0)</f>
        <v>0</v>
      </c>
      <c r="S96" s="17">
        <f>IF(N96&lt;15,0,N96-14)</f>
        <v>0</v>
      </c>
      <c r="T96" s="17">
        <f>IF(O96&lt;15,0,O96-14)</f>
        <v>0</v>
      </c>
      <c r="U96" s="17">
        <f>IF(N96&lt;16,0,N96-15)</f>
        <v>0</v>
      </c>
      <c r="V96" t="s">
        <v>579</v>
      </c>
      <c r="W96" t="s">
        <v>564</v>
      </c>
      <c r="X96" t="s">
        <v>740</v>
      </c>
      <c r="Y96">
        <v>3</v>
      </c>
      <c r="Z96" s="17">
        <f>Y96-S96</f>
        <v>3</v>
      </c>
      <c r="AA96" s="17">
        <f>RANDBETWEEN(5,10)+IF(J96&lt;1,1,J96)*T96</f>
        <v>10</v>
      </c>
      <c r="AB96" s="17">
        <f>IF(J96&lt;1,20-$Q96,21-$J96-$Q96)</f>
        <v>20</v>
      </c>
      <c r="AC96" s="17" t="str">
        <f>IF(V96="L/Sword","1d8","1d6")&amp;IF(R96&gt;0,"+"&amp;TEXT(R96,0)," ")</f>
        <v>1d6 </v>
      </c>
      <c r="AD96" s="17">
        <f>IF(L96&lt;1,20-$U96,21-$J96-$U96)</f>
        <v>20</v>
      </c>
      <c r="AE96" t="s">
        <v>566</v>
      </c>
      <c r="AF96" s="17" t="str">
        <f>TEXT(RANDBETWEEN(0,0),0)&amp;"gp "&amp;TEXT(RANDBETWEEN(1,4),0)&amp;"sp "&amp;TEXT(RANDBETWEEN(1,6),0)&amp;"cp "</f>
        <v>0gp 3sp 6cp </v>
      </c>
      <c r="AG96" t="s">
        <v>759</v>
      </c>
    </row>
    <row r="97" spans="1:33" ht="12.75">
      <c r="A97" s="12" t="s">
        <v>760</v>
      </c>
      <c r="B97" t="s">
        <v>231</v>
      </c>
      <c r="C97" t="s">
        <v>232</v>
      </c>
      <c r="E97" t="s">
        <v>761</v>
      </c>
      <c r="F97" t="s">
        <v>560</v>
      </c>
      <c r="G97" t="s">
        <v>561</v>
      </c>
      <c r="H97" s="17">
        <f>RANDBETWEEN(19,24)+6</f>
        <v>25</v>
      </c>
      <c r="I97" t="s">
        <v>562</v>
      </c>
      <c r="J97">
        <v>2</v>
      </c>
      <c r="K97" s="16">
        <v>13</v>
      </c>
      <c r="L97" s="17">
        <v>16</v>
      </c>
      <c r="M97" s="17">
        <v>17</v>
      </c>
      <c r="N97" s="17">
        <v>13</v>
      </c>
      <c r="O97" s="17">
        <v>11</v>
      </c>
      <c r="P97" s="18">
        <v>10</v>
      </c>
      <c r="Q97" s="17">
        <f>IF($K97&gt;15,0,0)+IF($K97&gt;16,1,0)+IF($K97&gt;17,0,0)</f>
        <v>0</v>
      </c>
      <c r="R97" s="17">
        <f>IF($K97&gt;15,1,0)+IF($K97&gt;16,0,0)+IF($K97&gt;17,2,0)</f>
        <v>0</v>
      </c>
      <c r="S97" s="17">
        <f>IF(N97&lt;15,0,N97-14)</f>
        <v>0</v>
      </c>
      <c r="T97" s="17">
        <f>IF(O97&lt;15,0,O97-14)</f>
        <v>0</v>
      </c>
      <c r="U97" s="17">
        <f>IF(N97&lt;16,0,N97-15)</f>
        <v>0</v>
      </c>
      <c r="V97" t="s">
        <v>579</v>
      </c>
      <c r="W97" t="s">
        <v>564</v>
      </c>
      <c r="X97" t="s">
        <v>740</v>
      </c>
      <c r="Y97">
        <v>3</v>
      </c>
      <c r="Z97" s="17">
        <f>Y97-S97</f>
        <v>3</v>
      </c>
      <c r="AA97" s="17">
        <f>RANDBETWEEN(5,10)+RANDBETWEEN(3,10)+IF(J81&lt;1,1,J81)*T81</f>
        <v>14</v>
      </c>
      <c r="AB97" s="17">
        <f>IF(J97&lt;1,20-$Q97,21-$J97-$Q97)</f>
        <v>19</v>
      </c>
      <c r="AC97" s="17" t="str">
        <f>IF(V97="L/Sword","1d8","1d6")&amp;IF(R97&gt;0,"+"&amp;TEXT(R97,0)," ")</f>
        <v>1d6 </v>
      </c>
      <c r="AD97" s="17">
        <f>IF(L97&lt;1,20-$U97,21-$J97-$U97)</f>
        <v>19</v>
      </c>
      <c r="AE97" t="s">
        <v>566</v>
      </c>
      <c r="AF97" s="17" t="str">
        <f>TEXT(RANDBETWEEN(0,0),0)&amp;"gp "&amp;TEXT(RANDBETWEEN(1,4),0)&amp;"sp "&amp;TEXT(RANDBETWEEN(1,6),0)&amp;"cp "</f>
        <v>0gp 4sp 4cp </v>
      </c>
      <c r="AG97" t="s">
        <v>762</v>
      </c>
    </row>
    <row r="98" spans="1:33" ht="12.75">
      <c r="A98" s="12" t="s">
        <v>763</v>
      </c>
      <c r="B98" t="s">
        <v>233</v>
      </c>
      <c r="C98" t="s">
        <v>234</v>
      </c>
      <c r="D98" t="s">
        <v>764</v>
      </c>
      <c r="E98" t="s">
        <v>739</v>
      </c>
      <c r="F98" t="s">
        <v>560</v>
      </c>
      <c r="G98" t="s">
        <v>561</v>
      </c>
      <c r="H98" s="17">
        <f>RANDBETWEEN(19,24)</f>
        <v>19</v>
      </c>
      <c r="I98" t="s">
        <v>562</v>
      </c>
      <c r="J98">
        <v>1</v>
      </c>
      <c r="K98" s="16">
        <v>15</v>
      </c>
      <c r="L98" s="17">
        <v>13</v>
      </c>
      <c r="M98" s="17">
        <v>11</v>
      </c>
      <c r="N98" s="17">
        <v>13</v>
      </c>
      <c r="O98" s="17">
        <v>10</v>
      </c>
      <c r="P98" s="18">
        <v>10</v>
      </c>
      <c r="Q98" s="17">
        <f>IF($K98&gt;15,0,0)+IF($K98&gt;16,1,0)+IF($K98&gt;17,0,0)</f>
        <v>0</v>
      </c>
      <c r="R98" s="17">
        <f>IF($K98&gt;15,1,0)+IF($K98&gt;16,0,0)+IF($K98&gt;17,2,0)</f>
        <v>0</v>
      </c>
      <c r="S98" s="17">
        <f>IF(N98&lt;15,0,N98-14)</f>
        <v>0</v>
      </c>
      <c r="T98" s="17">
        <f>IF(O98&lt;15,0,O98-14)</f>
        <v>0</v>
      </c>
      <c r="U98" s="17">
        <f>IF(N98&lt;16,0,N98-15)</f>
        <v>0</v>
      </c>
      <c r="V98" t="s">
        <v>593</v>
      </c>
      <c r="W98" t="s">
        <v>607</v>
      </c>
      <c r="X98" t="s">
        <v>661</v>
      </c>
      <c r="Y98">
        <v>2</v>
      </c>
      <c r="Z98" s="17">
        <f>Y98-S98</f>
        <v>2</v>
      </c>
      <c r="AA98" s="17">
        <f>RANDBETWEEN(5,10)+IF(J98&lt;1,1,J98)*T98</f>
        <v>10</v>
      </c>
      <c r="AB98" s="17">
        <f>IF(J98&lt;1,20-$Q98,21-$J98-$Q98)</f>
        <v>20</v>
      </c>
      <c r="AC98" s="17" t="str">
        <f>IF(V98="L/Sword","1d8","1d6")&amp;IF(R98&gt;0,"+"&amp;TEXT(R98,0)," ")</f>
        <v>1d8 </v>
      </c>
      <c r="AD98" s="17">
        <f>IF(L98&lt;1,20-$U98,21-$J98-$U98)</f>
        <v>20</v>
      </c>
      <c r="AE98" t="s">
        <v>566</v>
      </c>
      <c r="AF98" s="17" t="str">
        <f>TEXT(RANDBETWEEN(0,0),0)&amp;"gp "&amp;TEXT(RANDBETWEEN(1,4),0)&amp;"sp "&amp;TEXT(RANDBETWEEN(1,6),0)&amp;"cp "</f>
        <v>0gp 1sp 4cp </v>
      </c>
      <c r="AG98" t="s">
        <v>765</v>
      </c>
    </row>
    <row r="99" spans="1:33" ht="12.75">
      <c r="A99" s="12" t="s">
        <v>763</v>
      </c>
      <c r="B99" t="s">
        <v>235</v>
      </c>
      <c r="C99" t="s">
        <v>236</v>
      </c>
      <c r="D99" t="s">
        <v>766</v>
      </c>
      <c r="E99" t="s">
        <v>739</v>
      </c>
      <c r="F99" t="s">
        <v>560</v>
      </c>
      <c r="G99" t="s">
        <v>561</v>
      </c>
      <c r="H99" s="17">
        <f>RANDBETWEEN(19,24)</f>
        <v>22</v>
      </c>
      <c r="I99" t="s">
        <v>562</v>
      </c>
      <c r="J99">
        <v>1</v>
      </c>
      <c r="K99" s="16">
        <v>15</v>
      </c>
      <c r="L99" s="17">
        <v>11</v>
      </c>
      <c r="M99" s="17">
        <v>12</v>
      </c>
      <c r="N99" s="17">
        <v>11</v>
      </c>
      <c r="O99" s="17">
        <v>15</v>
      </c>
      <c r="P99" s="18">
        <v>14</v>
      </c>
      <c r="Q99" s="17">
        <f>IF($K99&gt;15,0,0)+IF($K99&gt;16,1,0)+IF($K99&gt;17,0,0)</f>
        <v>0</v>
      </c>
      <c r="R99" s="17">
        <f>IF($K99&gt;15,1,0)+IF($K99&gt;16,0,0)+IF($K99&gt;17,2,0)</f>
        <v>0</v>
      </c>
      <c r="S99" s="17">
        <f>IF(N99&lt;15,0,N99-14)</f>
        <v>0</v>
      </c>
      <c r="T99" s="17">
        <f>IF(O99&lt;15,0,O99-14)</f>
        <v>1</v>
      </c>
      <c r="U99" s="17">
        <f>IF(N99&lt;16,0,N99-15)</f>
        <v>0</v>
      </c>
      <c r="V99" t="s">
        <v>593</v>
      </c>
      <c r="W99" t="s">
        <v>607</v>
      </c>
      <c r="X99" t="s">
        <v>661</v>
      </c>
      <c r="Y99">
        <v>2</v>
      </c>
      <c r="Z99" s="17">
        <f>Y99-S99</f>
        <v>2</v>
      </c>
      <c r="AA99" s="17">
        <f>RANDBETWEEN(5,10)+IF(J99&lt;1,1,J99)*T99</f>
        <v>10</v>
      </c>
      <c r="AB99" s="17">
        <f>IF(J99&lt;1,20-$Q99,21-$J99-$Q99)</f>
        <v>20</v>
      </c>
      <c r="AC99" s="17" t="str">
        <f>IF(V99="L/Sword","1d8","1d6")&amp;IF(R99&gt;0,"+"&amp;TEXT(R99,0)," ")</f>
        <v>1d8 </v>
      </c>
      <c r="AD99" s="17">
        <f>IF(L99&lt;1,20-$U99,21-$J99-$U99)</f>
        <v>20</v>
      </c>
      <c r="AE99" t="s">
        <v>566</v>
      </c>
      <c r="AF99" s="17" t="str">
        <f>TEXT(RANDBETWEEN(0,0),0)&amp;"gp "&amp;TEXT(RANDBETWEEN(1,4),0)&amp;"sp "&amp;TEXT(RANDBETWEEN(1,6),0)&amp;"cp "</f>
        <v>0gp 2sp 1cp </v>
      </c>
      <c r="AG99" t="s">
        <v>767</v>
      </c>
    </row>
    <row r="100" spans="1:33" ht="12.75">
      <c r="A100" s="12" t="s">
        <v>763</v>
      </c>
      <c r="B100" t="s">
        <v>237</v>
      </c>
      <c r="C100" t="s">
        <v>238</v>
      </c>
      <c r="E100" t="s">
        <v>739</v>
      </c>
      <c r="F100" t="s">
        <v>560</v>
      </c>
      <c r="G100" t="s">
        <v>561</v>
      </c>
      <c r="H100" s="17">
        <f>RANDBETWEEN(19,24)</f>
        <v>21</v>
      </c>
      <c r="I100" t="s">
        <v>562</v>
      </c>
      <c r="J100">
        <v>1</v>
      </c>
      <c r="K100" s="16">
        <v>14</v>
      </c>
      <c r="L100" s="17">
        <v>14</v>
      </c>
      <c r="M100" s="17">
        <v>12</v>
      </c>
      <c r="N100" s="17">
        <v>15</v>
      </c>
      <c r="O100" s="17">
        <v>8</v>
      </c>
      <c r="P100" s="18">
        <v>8</v>
      </c>
      <c r="Q100" s="17">
        <f>IF($K100&gt;15,0,0)+IF($K100&gt;16,1,0)+IF($K100&gt;17,0,0)</f>
        <v>0</v>
      </c>
      <c r="R100" s="17">
        <f>IF($K100&gt;15,1,0)+IF($K100&gt;16,0,0)+IF($K100&gt;17,2,0)</f>
        <v>0</v>
      </c>
      <c r="S100" s="17">
        <f>IF(N100&lt;15,0,N100-14)</f>
        <v>1</v>
      </c>
      <c r="T100" s="17">
        <f>IF(O100&lt;15,0,O100-14)</f>
        <v>0</v>
      </c>
      <c r="U100" s="17">
        <f>IF(N100&lt;16,0,N100-15)</f>
        <v>0</v>
      </c>
      <c r="V100" t="s">
        <v>593</v>
      </c>
      <c r="W100" t="s">
        <v>607</v>
      </c>
      <c r="X100" t="s">
        <v>661</v>
      </c>
      <c r="Y100">
        <v>2</v>
      </c>
      <c r="Z100" s="17">
        <f>Y100-S100</f>
        <v>1</v>
      </c>
      <c r="AA100" s="17">
        <f>RANDBETWEEN(5,10)+IF(J100&lt;1,1,J100)*T100</f>
        <v>10</v>
      </c>
      <c r="AB100" s="17">
        <f>IF(J100&lt;1,20-$Q100,21-$J100-$Q100)</f>
        <v>20</v>
      </c>
      <c r="AC100" s="17" t="str">
        <f>IF(V100="L/Sword","1d8","1d6")&amp;IF(R100&gt;0,"+"&amp;TEXT(R100,0)," ")</f>
        <v>1d8 </v>
      </c>
      <c r="AD100" s="17">
        <f>IF(L100&lt;1,20-$U100,21-$J100-$U100)</f>
        <v>20</v>
      </c>
      <c r="AE100" t="s">
        <v>566</v>
      </c>
      <c r="AF100" s="17" t="str">
        <f>TEXT(RANDBETWEEN(0,0),0)&amp;"gp "&amp;TEXT(RANDBETWEEN(1,4),0)&amp;"sp "&amp;TEXT(RANDBETWEEN(1,6),0)&amp;"cp "</f>
        <v>0gp 1sp 5cp </v>
      </c>
      <c r="AG100" t="s">
        <v>768</v>
      </c>
    </row>
    <row r="101" spans="1:33" ht="12.75">
      <c r="A101" s="12" t="s">
        <v>763</v>
      </c>
      <c r="B101" t="s">
        <v>239</v>
      </c>
      <c r="C101" t="s">
        <v>240</v>
      </c>
      <c r="E101" t="s">
        <v>739</v>
      </c>
      <c r="F101" t="s">
        <v>560</v>
      </c>
      <c r="G101" t="s">
        <v>561</v>
      </c>
      <c r="H101" s="17">
        <f>RANDBETWEEN(19,24)</f>
        <v>24</v>
      </c>
      <c r="I101" t="s">
        <v>562</v>
      </c>
      <c r="J101">
        <v>1</v>
      </c>
      <c r="K101" s="16">
        <v>13</v>
      </c>
      <c r="L101" s="17">
        <v>12</v>
      </c>
      <c r="M101" s="17">
        <v>13</v>
      </c>
      <c r="N101" s="17">
        <v>13</v>
      </c>
      <c r="O101" s="17">
        <v>10</v>
      </c>
      <c r="P101" s="18">
        <v>10</v>
      </c>
      <c r="Q101" s="17">
        <f>IF($K101&gt;15,0,0)+IF($K101&gt;16,1,0)+IF($K101&gt;17,0,0)</f>
        <v>0</v>
      </c>
      <c r="R101" s="17">
        <f>IF($K101&gt;15,1,0)+IF($K101&gt;16,0,0)+IF($K101&gt;17,2,0)</f>
        <v>0</v>
      </c>
      <c r="S101" s="17">
        <f>IF(N101&lt;15,0,N101-14)</f>
        <v>0</v>
      </c>
      <c r="T101" s="17">
        <f>IF(O101&lt;15,0,O101-14)</f>
        <v>0</v>
      </c>
      <c r="U101" s="17">
        <f>IF(N101&lt;16,0,N101-15)</f>
        <v>0</v>
      </c>
      <c r="V101" t="s">
        <v>593</v>
      </c>
      <c r="W101" t="s">
        <v>607</v>
      </c>
      <c r="X101" t="s">
        <v>661</v>
      </c>
      <c r="Y101">
        <v>2</v>
      </c>
      <c r="Z101" s="17">
        <f>Y101-S101</f>
        <v>2</v>
      </c>
      <c r="AA101" s="17">
        <f>RANDBETWEEN(5,10)+IF(J101&lt;1,1,J101)*T101</f>
        <v>7</v>
      </c>
      <c r="AB101" s="17">
        <f>IF(J101&lt;1,20-$Q101,21-$J101-$Q101)</f>
        <v>20</v>
      </c>
      <c r="AC101" s="17" t="str">
        <f>IF(V101="L/Sword","1d8","1d6")&amp;IF(R101&gt;0,"+"&amp;TEXT(R101,0)," ")</f>
        <v>1d8 </v>
      </c>
      <c r="AD101" s="17">
        <f>IF(L101&lt;1,20-$U101,21-$J101-$U101)</f>
        <v>20</v>
      </c>
      <c r="AE101" t="s">
        <v>566</v>
      </c>
      <c r="AF101" s="17" t="str">
        <f>TEXT(RANDBETWEEN(0,0),0)&amp;"gp "&amp;TEXT(RANDBETWEEN(1,4),0)&amp;"sp "&amp;TEXT(RANDBETWEEN(1,6),0)&amp;"cp "</f>
        <v>0gp 4sp 2cp </v>
      </c>
      <c r="AG101" t="s">
        <v>769</v>
      </c>
    </row>
    <row r="102" spans="1:33" ht="12.75">
      <c r="A102" s="12" t="s">
        <v>763</v>
      </c>
      <c r="B102" t="s">
        <v>241</v>
      </c>
      <c r="C102" t="s">
        <v>242</v>
      </c>
      <c r="D102" t="s">
        <v>770</v>
      </c>
      <c r="E102" t="s">
        <v>739</v>
      </c>
      <c r="F102" t="s">
        <v>560</v>
      </c>
      <c r="G102" t="s">
        <v>561</v>
      </c>
      <c r="H102" s="17">
        <f>RANDBETWEEN(19,24)</f>
        <v>19</v>
      </c>
      <c r="I102" t="s">
        <v>562</v>
      </c>
      <c r="J102">
        <v>1</v>
      </c>
      <c r="K102" s="16">
        <v>14</v>
      </c>
      <c r="L102" s="17">
        <v>13</v>
      </c>
      <c r="M102" s="17">
        <v>10</v>
      </c>
      <c r="N102" s="17">
        <v>16</v>
      </c>
      <c r="O102" s="17">
        <v>11</v>
      </c>
      <c r="P102" s="18">
        <v>9</v>
      </c>
      <c r="Q102" s="17">
        <f>IF($K102&gt;15,0,0)+IF($K102&gt;16,1,0)+IF($K102&gt;17,0,0)</f>
        <v>0</v>
      </c>
      <c r="R102" s="17">
        <f>IF($K102&gt;15,1,0)+IF($K102&gt;16,0,0)+IF($K102&gt;17,2,0)</f>
        <v>0</v>
      </c>
      <c r="S102" s="17">
        <f>IF(N102&lt;15,0,N102-14)</f>
        <v>2</v>
      </c>
      <c r="T102" s="17">
        <f>IF(O102&lt;15,0,O102-14)</f>
        <v>0</v>
      </c>
      <c r="U102" s="17">
        <f>IF(N102&lt;16,0,N102-15)</f>
        <v>1</v>
      </c>
      <c r="V102" t="s">
        <v>593</v>
      </c>
      <c r="W102" t="s">
        <v>607</v>
      </c>
      <c r="X102" t="s">
        <v>661</v>
      </c>
      <c r="Y102">
        <v>2</v>
      </c>
      <c r="Z102" s="17">
        <f>Y102-S102</f>
        <v>0</v>
      </c>
      <c r="AA102" s="17">
        <f>RANDBETWEEN(5,10)+IF(J102&lt;1,1,J102)*T102</f>
        <v>8</v>
      </c>
      <c r="AB102" s="17">
        <f>IF(J102&lt;1,20-$Q102,21-$J102-$Q102)</f>
        <v>20</v>
      </c>
      <c r="AC102" s="17" t="str">
        <f>IF(V102="L/Sword","1d8","1d6")&amp;IF(R102&gt;0,"+"&amp;TEXT(R102,0)," ")</f>
        <v>1d8 </v>
      </c>
      <c r="AD102" s="17">
        <f>IF(L102&lt;1,20-$U102,21-$J102-$U102)</f>
        <v>19</v>
      </c>
      <c r="AE102" t="s">
        <v>566</v>
      </c>
      <c r="AF102" s="17" t="str">
        <f>TEXT(RANDBETWEEN(0,0),0)&amp;"gp "&amp;TEXT(RANDBETWEEN(1,4),0)&amp;"sp "&amp;TEXT(RANDBETWEEN(1,6),0)&amp;"cp "</f>
        <v>0gp 2sp 1cp </v>
      </c>
      <c r="AG102" t="s">
        <v>771</v>
      </c>
    </row>
    <row r="103" spans="1:33" ht="12.75">
      <c r="A103" s="12" t="s">
        <v>763</v>
      </c>
      <c r="B103" t="s">
        <v>243</v>
      </c>
      <c r="C103" t="s">
        <v>244</v>
      </c>
      <c r="D103" t="s">
        <v>772</v>
      </c>
      <c r="E103" t="s">
        <v>739</v>
      </c>
      <c r="F103" t="s">
        <v>560</v>
      </c>
      <c r="G103" t="s">
        <v>561</v>
      </c>
      <c r="H103" s="17">
        <f>RANDBETWEEN(19,24)</f>
        <v>21</v>
      </c>
      <c r="I103" t="s">
        <v>562</v>
      </c>
      <c r="J103">
        <v>1</v>
      </c>
      <c r="K103" s="16">
        <v>12</v>
      </c>
      <c r="L103" s="17">
        <v>13</v>
      </c>
      <c r="M103" s="17">
        <v>13</v>
      </c>
      <c r="N103" s="17">
        <v>10</v>
      </c>
      <c r="O103" s="17">
        <v>14</v>
      </c>
      <c r="P103" s="18">
        <v>14</v>
      </c>
      <c r="Q103" s="17">
        <f>IF($K103&gt;15,0,0)+IF($K103&gt;16,1,0)+IF($K103&gt;17,0,0)</f>
        <v>0</v>
      </c>
      <c r="R103" s="17">
        <f>IF($K103&gt;15,1,0)+IF($K103&gt;16,0,0)+IF($K103&gt;17,2,0)</f>
        <v>0</v>
      </c>
      <c r="S103" s="17">
        <f>IF(N103&lt;15,0,N103-14)</f>
        <v>0</v>
      </c>
      <c r="T103" s="17">
        <f>IF(O103&lt;15,0,O103-14)</f>
        <v>0</v>
      </c>
      <c r="U103" s="17">
        <f>IF(N103&lt;16,0,N103-15)</f>
        <v>0</v>
      </c>
      <c r="V103" t="s">
        <v>593</v>
      </c>
      <c r="W103" t="s">
        <v>607</v>
      </c>
      <c r="X103" t="s">
        <v>661</v>
      </c>
      <c r="Y103">
        <v>2</v>
      </c>
      <c r="Z103" s="17">
        <f>Y103-S103</f>
        <v>2</v>
      </c>
      <c r="AA103" s="17">
        <f>RANDBETWEEN(5,10)+IF(J103&lt;1,1,J103)*T103</f>
        <v>6</v>
      </c>
      <c r="AB103" s="17">
        <f>IF(J103&lt;1,20-$Q103,21-$J103-$Q103)</f>
        <v>20</v>
      </c>
      <c r="AC103" s="17" t="str">
        <f>IF(V103="L/Sword","1d8","1d6")&amp;IF(R103&gt;0,"+"&amp;TEXT(R103,0)," ")</f>
        <v>1d8 </v>
      </c>
      <c r="AD103" s="17">
        <f>IF(L103&lt;1,20-$U103,21-$J103-$U103)</f>
        <v>20</v>
      </c>
      <c r="AE103" t="s">
        <v>566</v>
      </c>
      <c r="AF103" s="17" t="str">
        <f>TEXT(RANDBETWEEN(0,0),0)&amp;"gp "&amp;TEXT(RANDBETWEEN(1,4),0)&amp;"sp "&amp;TEXT(RANDBETWEEN(1,6),0)&amp;"cp "</f>
        <v>0gp 3sp 2cp </v>
      </c>
      <c r="AG103" t="s">
        <v>773</v>
      </c>
    </row>
    <row r="104" spans="1:33" ht="12.75">
      <c r="A104" s="12" t="s">
        <v>763</v>
      </c>
      <c r="B104" t="s">
        <v>245</v>
      </c>
      <c r="C104" t="s">
        <v>246</v>
      </c>
      <c r="E104" t="s">
        <v>739</v>
      </c>
      <c r="F104" t="s">
        <v>560</v>
      </c>
      <c r="G104" t="s">
        <v>561</v>
      </c>
      <c r="H104" s="17">
        <f>RANDBETWEEN(19,24)</f>
        <v>24</v>
      </c>
      <c r="I104" t="s">
        <v>562</v>
      </c>
      <c r="J104">
        <v>1</v>
      </c>
      <c r="K104" s="16">
        <v>11</v>
      </c>
      <c r="L104" s="17">
        <v>11</v>
      </c>
      <c r="M104" s="17">
        <v>15</v>
      </c>
      <c r="N104" s="17">
        <v>16</v>
      </c>
      <c r="O104" s="17">
        <v>8</v>
      </c>
      <c r="P104" s="18">
        <v>13</v>
      </c>
      <c r="Q104" s="17">
        <f>IF($K104&gt;15,0,0)+IF($K104&gt;16,1,0)+IF($K104&gt;17,0,0)</f>
        <v>0</v>
      </c>
      <c r="R104" s="17">
        <f>IF($K104&gt;15,1,0)+IF($K104&gt;16,0,0)+IF($K104&gt;17,2,0)</f>
        <v>0</v>
      </c>
      <c r="S104" s="17">
        <f>IF(N104&lt;15,0,N104-14)</f>
        <v>2</v>
      </c>
      <c r="T104" s="17">
        <f>IF(O104&lt;15,0,O104-14)</f>
        <v>0</v>
      </c>
      <c r="U104" s="17">
        <f>IF(N104&lt;16,0,N104-15)</f>
        <v>1</v>
      </c>
      <c r="V104" t="s">
        <v>593</v>
      </c>
      <c r="W104" t="s">
        <v>607</v>
      </c>
      <c r="X104" t="s">
        <v>661</v>
      </c>
      <c r="Y104">
        <v>2</v>
      </c>
      <c r="Z104" s="17">
        <f>Y104-S104</f>
        <v>0</v>
      </c>
      <c r="AA104" s="17">
        <f>RANDBETWEEN(5,10)+IF(J104&lt;1,1,J104)*T104</f>
        <v>9</v>
      </c>
      <c r="AB104" s="17">
        <f>IF(J104&lt;1,20-$Q104,21-$J104-$Q104)</f>
        <v>20</v>
      </c>
      <c r="AC104" s="17" t="str">
        <f>IF(V104="L/Sword","1d8","1d6")&amp;IF(R104&gt;0,"+"&amp;TEXT(R104,0)," ")</f>
        <v>1d8 </v>
      </c>
      <c r="AD104" s="17">
        <f>IF(L104&lt;1,20-$U104,21-$J104-$U104)</f>
        <v>19</v>
      </c>
      <c r="AE104" t="s">
        <v>566</v>
      </c>
      <c r="AF104" s="17" t="str">
        <f>TEXT(RANDBETWEEN(0,0),0)&amp;"gp "&amp;TEXT(RANDBETWEEN(1,4),0)&amp;"sp "&amp;TEXT(RANDBETWEEN(1,6),0)&amp;"cp "</f>
        <v>0gp 1sp 5cp </v>
      </c>
      <c r="AG104" t="s">
        <v>774</v>
      </c>
    </row>
    <row r="105" spans="1:33" ht="12.75">
      <c r="A105" s="12" t="s">
        <v>763</v>
      </c>
      <c r="B105" t="s">
        <v>247</v>
      </c>
      <c r="C105" t="s">
        <v>248</v>
      </c>
      <c r="E105" t="s">
        <v>739</v>
      </c>
      <c r="F105" t="s">
        <v>560</v>
      </c>
      <c r="G105" t="s">
        <v>561</v>
      </c>
      <c r="H105" s="17">
        <f>RANDBETWEEN(19,24)</f>
        <v>24</v>
      </c>
      <c r="I105" t="s">
        <v>562</v>
      </c>
      <c r="J105">
        <v>1</v>
      </c>
      <c r="K105" s="16">
        <v>17</v>
      </c>
      <c r="L105" s="17">
        <v>10</v>
      </c>
      <c r="M105" s="17">
        <v>13</v>
      </c>
      <c r="N105" s="17">
        <v>12</v>
      </c>
      <c r="O105" s="17">
        <v>13</v>
      </c>
      <c r="P105" s="18">
        <v>17</v>
      </c>
      <c r="Q105" s="17">
        <f>IF($K105&gt;15,0,0)+IF($K105&gt;16,1,0)+IF($K105&gt;17,0,0)</f>
        <v>1</v>
      </c>
      <c r="R105" s="17">
        <f>IF($K105&gt;15,1,0)+IF($K105&gt;16,0,0)+IF($K105&gt;17,2,0)</f>
        <v>1</v>
      </c>
      <c r="S105" s="17">
        <f>IF(N105&lt;15,0,N105-14)</f>
        <v>0</v>
      </c>
      <c r="T105" s="17">
        <f>IF(O105&lt;15,0,O105-14)</f>
        <v>0</v>
      </c>
      <c r="U105" s="17">
        <f>IF(N105&lt;16,0,N105-15)</f>
        <v>0</v>
      </c>
      <c r="V105" t="s">
        <v>593</v>
      </c>
      <c r="W105" t="s">
        <v>607</v>
      </c>
      <c r="X105" t="s">
        <v>661</v>
      </c>
      <c r="Y105">
        <v>2</v>
      </c>
      <c r="Z105" s="17">
        <f>Y105-S105</f>
        <v>2</v>
      </c>
      <c r="AA105" s="17">
        <f>RANDBETWEEN(5,10)+IF(J105&lt;1,1,J105)*T105</f>
        <v>9</v>
      </c>
      <c r="AB105" s="17">
        <f>IF(J105&lt;1,20-$Q105,21-$J105-$Q105)</f>
        <v>19</v>
      </c>
      <c r="AC105" s="17" t="str">
        <f>IF(V105="L/Sword","1d8","1d6")&amp;IF(R105&gt;0,"+"&amp;TEXT(R105,0)," ")</f>
        <v>1d8+1</v>
      </c>
      <c r="AD105" s="17">
        <f>IF(L105&lt;1,20-$U105,21-$J105-$U105)</f>
        <v>20</v>
      </c>
      <c r="AE105" t="s">
        <v>566</v>
      </c>
      <c r="AF105" s="17" t="str">
        <f>TEXT(RANDBETWEEN(0,0),0)&amp;"gp "&amp;TEXT(RANDBETWEEN(1,4),0)&amp;"sp "&amp;TEXT(RANDBETWEEN(1,6),0)&amp;"cp "</f>
        <v>0gp 1sp 4cp </v>
      </c>
      <c r="AG105" t="s">
        <v>775</v>
      </c>
    </row>
    <row r="106" spans="1:33" ht="12.75">
      <c r="A106" s="12" t="s">
        <v>763</v>
      </c>
      <c r="B106" t="s">
        <v>249</v>
      </c>
      <c r="C106" t="s">
        <v>250</v>
      </c>
      <c r="D106" t="s">
        <v>776</v>
      </c>
      <c r="E106" t="s">
        <v>739</v>
      </c>
      <c r="F106" t="s">
        <v>560</v>
      </c>
      <c r="G106" t="s">
        <v>561</v>
      </c>
      <c r="H106" s="17">
        <f>RANDBETWEEN(19,24)</f>
        <v>19</v>
      </c>
      <c r="I106" t="s">
        <v>562</v>
      </c>
      <c r="J106">
        <v>1</v>
      </c>
      <c r="K106" s="16">
        <v>12</v>
      </c>
      <c r="L106" s="17">
        <v>13</v>
      </c>
      <c r="M106" s="17">
        <v>11</v>
      </c>
      <c r="N106" s="17">
        <v>11</v>
      </c>
      <c r="O106" s="17">
        <v>10</v>
      </c>
      <c r="P106" s="18">
        <v>10</v>
      </c>
      <c r="Q106" s="17">
        <f>IF($K106&gt;15,0,0)+IF($K106&gt;16,1,0)+IF($K106&gt;17,0,0)</f>
        <v>0</v>
      </c>
      <c r="R106" s="17">
        <f>IF($K106&gt;15,1,0)+IF($K106&gt;16,0,0)+IF($K106&gt;17,2,0)</f>
        <v>0</v>
      </c>
      <c r="S106" s="17">
        <f>IF(N106&lt;15,0,N106-14)</f>
        <v>0</v>
      </c>
      <c r="T106" s="17">
        <f>IF(O106&lt;15,0,O106-14)</f>
        <v>0</v>
      </c>
      <c r="U106" s="17">
        <f>IF(N106&lt;16,0,N106-15)</f>
        <v>0</v>
      </c>
      <c r="V106" t="s">
        <v>593</v>
      </c>
      <c r="W106" t="s">
        <v>607</v>
      </c>
      <c r="X106" t="s">
        <v>661</v>
      </c>
      <c r="Y106">
        <v>2</v>
      </c>
      <c r="Z106" s="17">
        <f>Y106-S106</f>
        <v>2</v>
      </c>
      <c r="AA106" s="17">
        <f>RANDBETWEEN(5,10)+IF(J106&lt;1,1,J106)*T106</f>
        <v>9</v>
      </c>
      <c r="AB106" s="17">
        <f>IF(J106&lt;1,20-$Q106,21-$J106-$Q106)</f>
        <v>20</v>
      </c>
      <c r="AC106" s="17" t="str">
        <f>IF(V106="L/Sword","1d8","1d6")&amp;IF(R106&gt;0,"+"&amp;TEXT(R106,0)," ")</f>
        <v>1d8 </v>
      </c>
      <c r="AD106" s="17">
        <f>IF(L106&lt;1,20-$U106,21-$J106-$U106)</f>
        <v>20</v>
      </c>
      <c r="AE106" t="s">
        <v>566</v>
      </c>
      <c r="AF106" s="17" t="str">
        <f>TEXT(RANDBETWEEN(0,0),0)&amp;"gp "&amp;TEXT(RANDBETWEEN(1,4),0)&amp;"sp "&amp;TEXT(RANDBETWEEN(1,6),0)&amp;"cp "</f>
        <v>0gp 4sp 5cp </v>
      </c>
      <c r="AG106" t="s">
        <v>777</v>
      </c>
    </row>
    <row r="107" spans="1:33" ht="12.75">
      <c r="A107" s="12" t="s">
        <v>763</v>
      </c>
      <c r="B107" t="s">
        <v>251</v>
      </c>
      <c r="C107" t="s">
        <v>252</v>
      </c>
      <c r="E107" t="s">
        <v>739</v>
      </c>
      <c r="F107" t="s">
        <v>560</v>
      </c>
      <c r="G107" t="s">
        <v>561</v>
      </c>
      <c r="H107" s="17">
        <f>RANDBETWEEN(19,24)</f>
        <v>22</v>
      </c>
      <c r="I107" t="s">
        <v>562</v>
      </c>
      <c r="J107">
        <v>1</v>
      </c>
      <c r="K107" s="16">
        <v>14</v>
      </c>
      <c r="L107" s="17">
        <v>13</v>
      </c>
      <c r="M107" s="17">
        <v>11</v>
      </c>
      <c r="N107" s="17">
        <v>15</v>
      </c>
      <c r="O107" s="17">
        <v>12</v>
      </c>
      <c r="P107" s="18">
        <v>13</v>
      </c>
      <c r="Q107" s="17">
        <f>IF($K107&gt;15,0,0)+IF($K107&gt;16,1,0)+IF($K107&gt;17,0,0)</f>
        <v>0</v>
      </c>
      <c r="R107" s="17">
        <f>IF($K107&gt;15,1,0)+IF($K107&gt;16,0,0)+IF($K107&gt;17,2,0)</f>
        <v>0</v>
      </c>
      <c r="S107" s="17">
        <f>IF(N107&lt;15,0,N107-14)</f>
        <v>1</v>
      </c>
      <c r="T107" s="17">
        <f>IF(O107&lt;15,0,O107-14)</f>
        <v>0</v>
      </c>
      <c r="U107" s="17">
        <f>IF(N107&lt;16,0,N107-15)</f>
        <v>0</v>
      </c>
      <c r="V107" t="s">
        <v>593</v>
      </c>
      <c r="W107" t="s">
        <v>607</v>
      </c>
      <c r="X107" t="s">
        <v>661</v>
      </c>
      <c r="Y107">
        <v>2</v>
      </c>
      <c r="Z107" s="17">
        <f>Y107-S107</f>
        <v>1</v>
      </c>
      <c r="AA107" s="17">
        <f>RANDBETWEEN(5,10)+IF(J107&lt;1,1,J107)*T107</f>
        <v>9</v>
      </c>
      <c r="AB107" s="17">
        <f>IF(J107&lt;1,20-$Q107,21-$J107-$Q107)</f>
        <v>20</v>
      </c>
      <c r="AC107" s="17" t="str">
        <f>IF(V107="L/Sword","1d8","1d6")&amp;IF(R107&gt;0,"+"&amp;TEXT(R107,0)," ")</f>
        <v>1d8 </v>
      </c>
      <c r="AD107" s="17">
        <f>IF(L107&lt;1,20-$U107,21-$J107-$U107)</f>
        <v>20</v>
      </c>
      <c r="AE107" t="s">
        <v>566</v>
      </c>
      <c r="AF107" s="17" t="str">
        <f>TEXT(RANDBETWEEN(0,0),0)&amp;"gp "&amp;TEXT(RANDBETWEEN(1,4),0)&amp;"sp "&amp;TEXT(RANDBETWEEN(1,6),0)&amp;"cp "</f>
        <v>0gp 4sp 6cp </v>
      </c>
      <c r="AG107" t="s">
        <v>778</v>
      </c>
    </row>
    <row r="108" spans="1:33" ht="12.75">
      <c r="A108" s="12" t="s">
        <v>763</v>
      </c>
      <c r="B108" t="s">
        <v>253</v>
      </c>
      <c r="C108" t="s">
        <v>254</v>
      </c>
      <c r="E108" t="s">
        <v>739</v>
      </c>
      <c r="F108" t="s">
        <v>560</v>
      </c>
      <c r="G108" t="s">
        <v>561</v>
      </c>
      <c r="H108" s="17">
        <f>RANDBETWEEN(19,24)</f>
        <v>19</v>
      </c>
      <c r="I108" t="s">
        <v>562</v>
      </c>
      <c r="J108">
        <v>1</v>
      </c>
      <c r="K108" s="16">
        <v>14</v>
      </c>
      <c r="L108" s="17">
        <v>9</v>
      </c>
      <c r="M108" s="17">
        <v>17</v>
      </c>
      <c r="N108" s="17">
        <v>14</v>
      </c>
      <c r="O108" s="17">
        <v>12</v>
      </c>
      <c r="P108" s="18">
        <v>8</v>
      </c>
      <c r="Q108" s="17">
        <f>IF($K108&gt;15,0,0)+IF($K108&gt;16,1,0)+IF($K108&gt;17,0,0)</f>
        <v>0</v>
      </c>
      <c r="R108" s="17">
        <f>IF($K108&gt;15,1,0)+IF($K108&gt;16,0,0)+IF($K108&gt;17,2,0)</f>
        <v>0</v>
      </c>
      <c r="S108" s="17">
        <f>IF(N108&lt;15,0,N108-14)</f>
        <v>0</v>
      </c>
      <c r="T108" s="17">
        <f>IF(O108&lt;15,0,O108-14)</f>
        <v>0</v>
      </c>
      <c r="U108" s="17">
        <f>IF(N108&lt;16,0,N108-15)</f>
        <v>0</v>
      </c>
      <c r="V108" t="s">
        <v>593</v>
      </c>
      <c r="W108" t="s">
        <v>607</v>
      </c>
      <c r="X108" t="s">
        <v>661</v>
      </c>
      <c r="Y108">
        <v>2</v>
      </c>
      <c r="Z108" s="17">
        <f>Y108-S108</f>
        <v>2</v>
      </c>
      <c r="AA108" s="17">
        <f>RANDBETWEEN(5,10)+IF(J108&lt;1,1,J108)*T108</f>
        <v>7</v>
      </c>
      <c r="AB108" s="17">
        <f>IF(J108&lt;1,20-$Q108,21-$J108-$Q108)</f>
        <v>20</v>
      </c>
      <c r="AC108" s="17" t="str">
        <f>IF(V108="L/Sword","1d8","1d6")&amp;IF(R108&gt;0,"+"&amp;TEXT(R108,0)," ")</f>
        <v>1d8 </v>
      </c>
      <c r="AD108" s="17">
        <f>IF(L108&lt;1,20-$U108,21-$J108-$U108)</f>
        <v>20</v>
      </c>
      <c r="AE108" t="s">
        <v>566</v>
      </c>
      <c r="AF108" s="17" t="str">
        <f>TEXT(RANDBETWEEN(0,0),0)&amp;"gp "&amp;TEXT(RANDBETWEEN(1,4),0)&amp;"sp "&amp;TEXT(RANDBETWEEN(1,6),0)&amp;"cp "</f>
        <v>0gp 1sp 3cp </v>
      </c>
      <c r="AG108" t="s">
        <v>779</v>
      </c>
    </row>
    <row r="109" spans="1:33" ht="12.75">
      <c r="A109" s="12" t="s">
        <v>763</v>
      </c>
      <c r="B109" t="s">
        <v>255</v>
      </c>
      <c r="C109" t="s">
        <v>256</v>
      </c>
      <c r="D109" t="s">
        <v>780</v>
      </c>
      <c r="E109" t="s">
        <v>739</v>
      </c>
      <c r="F109" t="s">
        <v>560</v>
      </c>
      <c r="G109" t="s">
        <v>561</v>
      </c>
      <c r="H109" s="17">
        <f>RANDBETWEEN(19,24)</f>
        <v>21</v>
      </c>
      <c r="I109" t="s">
        <v>562</v>
      </c>
      <c r="J109">
        <v>1</v>
      </c>
      <c r="K109" s="16">
        <v>13</v>
      </c>
      <c r="L109" s="17">
        <v>16</v>
      </c>
      <c r="M109" s="17">
        <v>11</v>
      </c>
      <c r="N109" s="17">
        <v>8</v>
      </c>
      <c r="O109" s="17">
        <v>9</v>
      </c>
      <c r="P109" s="18">
        <v>8</v>
      </c>
      <c r="Q109" s="17">
        <f>IF($K109&gt;15,0,0)+IF($K109&gt;16,1,0)+IF($K109&gt;17,0,0)</f>
        <v>0</v>
      </c>
      <c r="R109" s="17">
        <f>IF($K109&gt;15,1,0)+IF($K109&gt;16,0,0)+IF($K109&gt;17,2,0)</f>
        <v>0</v>
      </c>
      <c r="S109" s="17">
        <f>IF(N109&lt;15,0,N109-14)</f>
        <v>0</v>
      </c>
      <c r="T109" s="17">
        <f>IF(O109&lt;15,0,O109-14)</f>
        <v>0</v>
      </c>
      <c r="U109" s="17">
        <f>IF(N109&lt;16,0,N109-15)</f>
        <v>0</v>
      </c>
      <c r="V109" t="s">
        <v>593</v>
      </c>
      <c r="W109" t="s">
        <v>607</v>
      </c>
      <c r="X109" t="s">
        <v>661</v>
      </c>
      <c r="Y109">
        <v>2</v>
      </c>
      <c r="Z109" s="17">
        <f>Y109-S109</f>
        <v>2</v>
      </c>
      <c r="AA109" s="17">
        <f>RANDBETWEEN(5,10)+IF(J109&lt;1,1,J109)*T109</f>
        <v>10</v>
      </c>
      <c r="AB109" s="17">
        <f>IF(J109&lt;1,20-$Q109,21-$J109-$Q109)</f>
        <v>20</v>
      </c>
      <c r="AC109" s="17" t="str">
        <f>IF(V109="L/Sword","1d8","1d6")&amp;IF(R109&gt;0,"+"&amp;TEXT(R109,0)," ")</f>
        <v>1d8 </v>
      </c>
      <c r="AD109" s="17">
        <f>IF(L109&lt;1,20-$U109,21-$J109-$U109)</f>
        <v>20</v>
      </c>
      <c r="AE109" t="s">
        <v>566</v>
      </c>
      <c r="AF109" s="17" t="str">
        <f>TEXT(RANDBETWEEN(0,0),0)&amp;"gp "&amp;TEXT(RANDBETWEEN(1,4),0)&amp;"sp "&amp;TEXT(RANDBETWEEN(1,6),0)&amp;"cp "</f>
        <v>0gp 2sp 5cp </v>
      </c>
      <c r="AG109" t="s">
        <v>781</v>
      </c>
    </row>
    <row r="110" spans="1:33" ht="12.75">
      <c r="A110" s="12" t="s">
        <v>782</v>
      </c>
      <c r="B110" t="s">
        <v>257</v>
      </c>
      <c r="C110" t="s">
        <v>258</v>
      </c>
      <c r="E110" t="s">
        <v>761</v>
      </c>
      <c r="F110" t="s">
        <v>560</v>
      </c>
      <c r="G110" t="s">
        <v>561</v>
      </c>
      <c r="H110" s="17">
        <f>RANDBETWEEN(19,24)+5</f>
        <v>26</v>
      </c>
      <c r="I110" t="s">
        <v>562</v>
      </c>
      <c r="J110">
        <v>2</v>
      </c>
      <c r="K110" s="20" t="s">
        <v>783</v>
      </c>
      <c r="L110" s="17">
        <v>11</v>
      </c>
      <c r="M110" s="17">
        <v>12</v>
      </c>
      <c r="N110" s="17">
        <v>13</v>
      </c>
      <c r="O110" s="17">
        <v>16</v>
      </c>
      <c r="P110" s="18">
        <v>8</v>
      </c>
      <c r="Q110" s="17">
        <f>IF($K110&gt;15,0,0)+IF($K110&gt;16,1,0)+IF($K110&gt;17,0,0)</f>
        <v>1</v>
      </c>
      <c r="R110" s="17">
        <f>IF($K110&gt;15,1,0)+IF($K110&gt;16,0,0)+IF($K110&gt;17,2,0)</f>
        <v>3</v>
      </c>
      <c r="S110" s="17">
        <f>IF(N110&lt;15,0,N110-14)</f>
        <v>0</v>
      </c>
      <c r="T110" s="17">
        <f>IF(O110&lt;15,0,O110-14)</f>
        <v>2</v>
      </c>
      <c r="U110" s="17">
        <f>IF(N110&lt;16,0,N110-15)</f>
        <v>0</v>
      </c>
      <c r="V110" t="s">
        <v>593</v>
      </c>
      <c r="W110" t="s">
        <v>607</v>
      </c>
      <c r="X110" t="s">
        <v>661</v>
      </c>
      <c r="Y110">
        <v>2</v>
      </c>
      <c r="Z110" s="17">
        <f>Y110-S110</f>
        <v>2</v>
      </c>
      <c r="AA110" s="17">
        <f>RANDBETWEEN(5,10)+RANDBETWEEN(3,10)+IF(J94&lt;1,1,J94)*T94</f>
        <v>19</v>
      </c>
      <c r="AB110" s="17">
        <f>IF(J110&lt;1,20-$Q110,21-$J110-$Q110)</f>
        <v>18</v>
      </c>
      <c r="AC110" s="17" t="str">
        <f>IF(V110="L/Sword","1d8","1d6")&amp;IF(R110&gt;0,"+"&amp;TEXT(R110,0)," ")</f>
        <v>1d8+3</v>
      </c>
      <c r="AD110" s="17">
        <f>IF(L110&lt;1,20-$U110,21-$J110-$U110)</f>
        <v>19</v>
      </c>
      <c r="AE110" t="s">
        <v>566</v>
      </c>
      <c r="AF110" s="17" t="str">
        <f>TEXT(RANDBETWEEN(0,0),0)&amp;"gp "&amp;TEXT(RANDBETWEEN(1,4),0)&amp;"sp "&amp;TEXT(RANDBETWEEN(1,6),0)&amp;"cp "</f>
        <v>0gp 2sp 2cp </v>
      </c>
      <c r="AG110" t="s">
        <v>784</v>
      </c>
    </row>
    <row r="111" spans="1:33" ht="12.75">
      <c r="A111" t="s">
        <v>785</v>
      </c>
      <c r="B111" t="s">
        <v>259</v>
      </c>
      <c r="C111" t="s">
        <v>260</v>
      </c>
      <c r="E111" t="s">
        <v>786</v>
      </c>
      <c r="F111" t="s">
        <v>560</v>
      </c>
      <c r="G111" t="s">
        <v>561</v>
      </c>
      <c r="H111" s="17">
        <f>RANDBETWEEN(19,24)+6</f>
        <v>25</v>
      </c>
      <c r="I111" t="s">
        <v>562</v>
      </c>
      <c r="J111">
        <v>0</v>
      </c>
      <c r="K111" s="16">
        <v>13</v>
      </c>
      <c r="L111" s="17">
        <v>11</v>
      </c>
      <c r="M111" s="17">
        <v>8</v>
      </c>
      <c r="N111" s="17">
        <v>11</v>
      </c>
      <c r="O111" s="17">
        <v>12</v>
      </c>
      <c r="P111" s="18">
        <v>12</v>
      </c>
      <c r="Q111" s="17">
        <f>IF($K111&gt;15,0,0)+IF($K111&gt;16,1,0)+IF($K111&gt;17,0,0)</f>
        <v>0</v>
      </c>
      <c r="R111" s="17">
        <f>IF($K111&gt;15,1,0)+IF($K111&gt;16,0,0)+IF($K111&gt;17,2,0)</f>
        <v>0</v>
      </c>
      <c r="S111" s="17">
        <f>IF(N111&lt;15,0,N111-14)</f>
        <v>0</v>
      </c>
      <c r="T111" s="17">
        <f>IF(O111&lt;15,0,O111-14)</f>
        <v>0</v>
      </c>
      <c r="U111" s="17">
        <f>IF(N111&lt;16,0,N111-15)</f>
        <v>0</v>
      </c>
      <c r="V111" t="s">
        <v>607</v>
      </c>
      <c r="W111" t="s">
        <v>607</v>
      </c>
      <c r="X111" t="s">
        <v>787</v>
      </c>
      <c r="Y111">
        <v>10</v>
      </c>
      <c r="Z111" s="17">
        <f>Y111-S111</f>
        <v>10</v>
      </c>
      <c r="AA111" s="17">
        <f>RANDBETWEEN(5,10)+RANDBETWEEN(3,10)+IF(J111&lt;1,1,J111)*T111</f>
        <v>19</v>
      </c>
      <c r="AB111" s="17">
        <f>IF(J111&lt;1,20-$Q111,21-$J111-$Q111)</f>
        <v>20</v>
      </c>
      <c r="AC111" s="17" t="str">
        <f>"1d4"&amp;IF(R111&gt;0,"+"&amp;TEXT(R111,0)," ")</f>
        <v>1d4 </v>
      </c>
      <c r="AD111" s="17">
        <f>IF(L111&lt;1,20-$U111,21-$J111-$U111)</f>
        <v>21</v>
      </c>
      <c r="AE111" t="s">
        <v>566</v>
      </c>
      <c r="AF111" s="17" t="str">
        <f>TEXT(RANDBETWEEN(1,4),0)&amp;"gp "&amp;TEXT(RANDBETWEEN(1,6)+RANDBETWEEN(1,6),0)&amp;"sp "&amp;TEXT(RANDBETWEEN(0,0),0)&amp;"cp "</f>
        <v>1gp 4sp 0cp </v>
      </c>
      <c r="AG111" t="s">
        <v>788</v>
      </c>
    </row>
    <row r="112" spans="1:33" ht="12.75">
      <c r="A112" s="21" t="s">
        <v>789</v>
      </c>
      <c r="B112" t="s">
        <v>261</v>
      </c>
      <c r="C112" t="s">
        <v>262</v>
      </c>
      <c r="E112" t="s">
        <v>713</v>
      </c>
      <c r="F112" t="s">
        <v>560</v>
      </c>
      <c r="G112" t="s">
        <v>561</v>
      </c>
      <c r="H112" s="17">
        <f>RANDBETWEEN(19,24)+3</f>
        <v>22</v>
      </c>
      <c r="I112" t="s">
        <v>562</v>
      </c>
      <c r="J112">
        <v>3</v>
      </c>
      <c r="K112" s="16">
        <v>15</v>
      </c>
      <c r="L112" s="17">
        <v>11</v>
      </c>
      <c r="M112" s="17">
        <v>16</v>
      </c>
      <c r="N112" s="17">
        <v>12</v>
      </c>
      <c r="O112" s="17">
        <v>12</v>
      </c>
      <c r="P112" s="18">
        <v>12</v>
      </c>
      <c r="Q112" s="17">
        <f>IF($K112&gt;15,0,0)+IF($K112&gt;16,1,0)+IF($K112&gt;17,0,0)</f>
        <v>0</v>
      </c>
      <c r="R112" s="17">
        <f>IF($K112&gt;15,1,0)+IF($K112&gt;16,0,0)+IF($K112&gt;17,2,0)</f>
        <v>0</v>
      </c>
      <c r="S112" s="17">
        <f>IF(N112&lt;15,0,N112-14)</f>
        <v>0</v>
      </c>
      <c r="T112" s="17">
        <f>IF(O112&lt;15,0,O112-14)</f>
        <v>0</v>
      </c>
      <c r="U112" s="17">
        <f>IF(N112&lt;16,0,N112-15)</f>
        <v>0</v>
      </c>
      <c r="V112" t="s">
        <v>579</v>
      </c>
      <c r="W112" t="s">
        <v>607</v>
      </c>
      <c r="X112" t="s">
        <v>594</v>
      </c>
      <c r="Y112">
        <v>4</v>
      </c>
      <c r="Z112" s="17">
        <f>Y112-S112</f>
        <v>4</v>
      </c>
      <c r="AA112" s="17">
        <f>RANDBETWEEN(5,10)+RANDBETWEEN(3,10)+RANDBETWEEN(3,10)+IF(J226&lt;1,1,J226)*T226</f>
        <v>19</v>
      </c>
      <c r="AB112" s="17">
        <f>IF(J112&lt;1,20-$Q112,21-$J112-$Q112)</f>
        <v>18</v>
      </c>
      <c r="AC112" s="17" t="str">
        <f>IF(V112="L/Sword","1d8","1d6")&amp;IF(R112&gt;0,"+"&amp;TEXT(R112,0)," ")</f>
        <v>1d6 </v>
      </c>
      <c r="AD112" s="17">
        <f>IF(L112&lt;1,20-$U112,21-$J112-$U112)</f>
        <v>18</v>
      </c>
      <c r="AE112" t="s">
        <v>566</v>
      </c>
      <c r="AF112" s="17" t="str">
        <f>TEXT(RANDBETWEEN(0,0),0)&amp;"gp "&amp;TEXT(RANDBETWEEN(1,4),0)&amp;"sp "&amp;TEXT(RANDBETWEEN(1,6),0)&amp;"cp "</f>
        <v>0gp 3sp 3cp </v>
      </c>
      <c r="AG112" t="s">
        <v>790</v>
      </c>
    </row>
    <row r="113" spans="1:33" ht="12.75">
      <c r="A113" s="21" t="s">
        <v>791</v>
      </c>
      <c r="B113" t="s">
        <v>263</v>
      </c>
      <c r="C113" t="s">
        <v>264</v>
      </c>
      <c r="D113" t="s">
        <v>792</v>
      </c>
      <c r="E113" t="s">
        <v>786</v>
      </c>
      <c r="F113" t="s">
        <v>560</v>
      </c>
      <c r="G113" t="s">
        <v>561</v>
      </c>
      <c r="H113">
        <v>35</v>
      </c>
      <c r="I113" t="s">
        <v>562</v>
      </c>
      <c r="J113">
        <v>6</v>
      </c>
      <c r="K113" s="16">
        <v>15</v>
      </c>
      <c r="L113" s="17">
        <v>8</v>
      </c>
      <c r="M113" s="17">
        <v>11</v>
      </c>
      <c r="N113" s="17">
        <v>14</v>
      </c>
      <c r="O113" s="17">
        <v>10</v>
      </c>
      <c r="P113" s="18">
        <v>11</v>
      </c>
      <c r="Q113" s="17">
        <f>IF($K113&gt;15,0,0)+IF($K113&gt;16,1,0)+IF($K113&gt;17,0,0)</f>
        <v>0</v>
      </c>
      <c r="R113" s="17">
        <f>IF($K113&gt;15,1,0)+IF($K113&gt;16,0,0)+IF($K113&gt;17,2,0)</f>
        <v>0</v>
      </c>
      <c r="S113" s="17">
        <f>IF(N113&lt;15,0,N113-14)</f>
        <v>0</v>
      </c>
      <c r="T113" s="17">
        <f>IF(O113&lt;15,0,O113-14)</f>
        <v>0</v>
      </c>
      <c r="U113" s="17">
        <f>IF(N113&lt;16,0,N113-15)</f>
        <v>0</v>
      </c>
      <c r="V113" t="s">
        <v>793</v>
      </c>
      <c r="W113" t="s">
        <v>607</v>
      </c>
      <c r="X113" t="s">
        <v>794</v>
      </c>
      <c r="Y113">
        <v>1</v>
      </c>
      <c r="Z113" s="17">
        <f>Y113-S113</f>
        <v>1</v>
      </c>
      <c r="AA113" s="17">
        <f>RANDBETWEEN(5,10)+RANDBETWEEN(3,10)+RANDBETWEEN(3,10)+RANDBETWEEN(3,10)+RANDBETWEEN(3,10)+RANDBETWEEN(3,10)+RANDBETWEEN(3,10)+RANDBETWEEN(3,10)+IF(J226&lt;1,1,J226)*T226</f>
        <v>53</v>
      </c>
      <c r="AB113" s="17">
        <f>IF(J113&lt;1,20-$Q113,21-$J113-$Q113)</f>
        <v>15</v>
      </c>
      <c r="AC113" s="17" t="s">
        <v>795</v>
      </c>
      <c r="AD113" s="17">
        <f>IF(L113&lt;1,20-$U113,21-$J113-$U113)</f>
        <v>15</v>
      </c>
      <c r="AE113" t="s">
        <v>566</v>
      </c>
      <c r="AF113" s="17" t="str">
        <f>TEXT(RANDBETWEEN(0,0),0)&amp;"gp "&amp;TEXT(RANDBETWEEN(1,4),0)&amp;"sp "&amp;TEXT(RANDBETWEEN(1,6),0)&amp;"cp "</f>
        <v>0gp 4sp 4cp </v>
      </c>
      <c r="AG113" t="s">
        <v>796</v>
      </c>
    </row>
    <row r="114" spans="1:33" ht="12.75">
      <c r="A114" t="s">
        <v>797</v>
      </c>
      <c r="B114" t="s">
        <v>265</v>
      </c>
      <c r="C114" t="s">
        <v>266</v>
      </c>
      <c r="E114" t="s">
        <v>798</v>
      </c>
      <c r="F114" t="s">
        <v>605</v>
      </c>
      <c r="G114" t="s">
        <v>561</v>
      </c>
      <c r="H114" s="17">
        <f>RANDBETWEEN(19,24)</f>
        <v>21</v>
      </c>
      <c r="I114" t="s">
        <v>562</v>
      </c>
      <c r="J114">
        <v>1</v>
      </c>
      <c r="K114" s="16">
        <v>12</v>
      </c>
      <c r="L114" s="17">
        <v>16</v>
      </c>
      <c r="M114" s="17">
        <v>10</v>
      </c>
      <c r="N114" s="17">
        <v>11</v>
      </c>
      <c r="O114" s="17">
        <v>9</v>
      </c>
      <c r="P114" s="18">
        <v>10</v>
      </c>
      <c r="Q114" s="17">
        <f>IF($K114&gt;15,0,0)+IF($K114&gt;16,1,0)+IF($K114&gt;17,0,0)</f>
        <v>0</v>
      </c>
      <c r="R114" s="17">
        <f>IF($K114&gt;15,1,0)+IF($K114&gt;16,0,0)+IF($K114&gt;17,2,0)</f>
        <v>0</v>
      </c>
      <c r="S114" s="17">
        <f>IF(N114&lt;15,0,N114-14)</f>
        <v>0</v>
      </c>
      <c r="T114" s="17">
        <f>IF(O114&lt;15,0,O114-14)</f>
        <v>0</v>
      </c>
      <c r="U114" s="17">
        <f>IF(N114&lt;16,0,N114-15)</f>
        <v>0</v>
      </c>
      <c r="V114" t="s">
        <v>606</v>
      </c>
      <c r="W114" t="s">
        <v>607</v>
      </c>
      <c r="X114" t="s">
        <v>689</v>
      </c>
      <c r="Y114">
        <v>5</v>
      </c>
      <c r="Z114" s="17">
        <f>Y114-S114</f>
        <v>5</v>
      </c>
      <c r="AA114" s="17">
        <f>RANDBETWEEN(5,10)+IF(J114&lt;1,1,J114)*T114</f>
        <v>9</v>
      </c>
      <c r="AB114" s="17">
        <f>IF(J114&lt;1,20-$Q114,21-$J114-$Q114)</f>
        <v>20</v>
      </c>
      <c r="AC114" s="17" t="str">
        <f>IF(V114="L/Sword","1d8","1d6")&amp;IF(R114&gt;0,"+"&amp;TEXT(R114,0)," ")</f>
        <v>1d6 </v>
      </c>
      <c r="AD114" s="17">
        <f>IF(L114&lt;1,20-$U114,21-$J114-$U114)</f>
        <v>20</v>
      </c>
      <c r="AE114" t="s">
        <v>566</v>
      </c>
      <c r="AF114" s="17" t="str">
        <f>TEXT(RANDBETWEEN(0,0),0)&amp;"gp "&amp;TEXT(RANDBETWEEN(1,4),0)&amp;"sp "&amp;TEXT(RANDBETWEEN(1,6),0)&amp;"cp "</f>
        <v>0gp 1sp 5cp </v>
      </c>
      <c r="AG114" t="s">
        <v>799</v>
      </c>
    </row>
    <row r="115" spans="1:33" ht="12.75">
      <c r="A115" t="s">
        <v>797</v>
      </c>
      <c r="B115" t="s">
        <v>267</v>
      </c>
      <c r="C115" t="s">
        <v>268</v>
      </c>
      <c r="D115" t="s">
        <v>800</v>
      </c>
      <c r="E115" t="s">
        <v>798</v>
      </c>
      <c r="F115" t="s">
        <v>605</v>
      </c>
      <c r="G115" t="s">
        <v>561</v>
      </c>
      <c r="H115" s="17">
        <f>RANDBETWEEN(19,24)</f>
        <v>19</v>
      </c>
      <c r="I115" t="s">
        <v>562</v>
      </c>
      <c r="J115">
        <v>1</v>
      </c>
      <c r="K115" s="16">
        <v>14</v>
      </c>
      <c r="L115" s="17">
        <v>8</v>
      </c>
      <c r="M115" s="17">
        <v>13</v>
      </c>
      <c r="N115" s="17">
        <v>10</v>
      </c>
      <c r="O115" s="17">
        <v>17</v>
      </c>
      <c r="P115" s="18">
        <v>8</v>
      </c>
      <c r="Q115" s="17">
        <f>IF($K115&gt;15,0,0)+IF($K115&gt;16,1,0)+IF($K115&gt;17,0,0)</f>
        <v>0</v>
      </c>
      <c r="R115" s="17">
        <f>IF($K115&gt;15,1,0)+IF($K115&gt;16,0,0)+IF($K115&gt;17,2,0)</f>
        <v>0</v>
      </c>
      <c r="S115" s="17">
        <f>IF(N115&lt;15,0,N115-14)</f>
        <v>0</v>
      </c>
      <c r="T115" s="17">
        <f>IF(O115&lt;15,0,O115-14)</f>
        <v>3</v>
      </c>
      <c r="U115" s="17">
        <f>IF(N115&lt;16,0,N115-15)</f>
        <v>0</v>
      </c>
      <c r="V115" t="s">
        <v>606</v>
      </c>
      <c r="W115" t="s">
        <v>607</v>
      </c>
      <c r="X115" t="s">
        <v>689</v>
      </c>
      <c r="Y115">
        <v>5</v>
      </c>
      <c r="Z115" s="17">
        <f>Y115-S115</f>
        <v>5</v>
      </c>
      <c r="AA115" s="17">
        <f>RANDBETWEEN(5,10)+IF(J115&lt;1,1,J115)*T115</f>
        <v>11</v>
      </c>
      <c r="AB115" s="17">
        <f>IF(J115&lt;1,20-$Q115,21-$J115-$Q115)</f>
        <v>20</v>
      </c>
      <c r="AC115" s="17" t="str">
        <f>IF(V115="L/Sword","1d8","1d6")&amp;IF(R115&gt;0,"+"&amp;TEXT(R115,0)," ")</f>
        <v>1d6 </v>
      </c>
      <c r="AD115" s="17">
        <f>IF(L115&lt;1,20-$U115,21-$J115-$U115)</f>
        <v>20</v>
      </c>
      <c r="AE115" t="s">
        <v>566</v>
      </c>
      <c r="AF115" s="17" t="str">
        <f>TEXT(RANDBETWEEN(0,0),0)&amp;"gp "&amp;TEXT(RANDBETWEEN(1,4),0)&amp;"sp "&amp;TEXT(RANDBETWEEN(1,6),0)&amp;"cp "</f>
        <v>0gp 3sp 6cp </v>
      </c>
      <c r="AG115" t="s">
        <v>801</v>
      </c>
    </row>
    <row r="116" spans="1:33" ht="12.75">
      <c r="A116" t="s">
        <v>797</v>
      </c>
      <c r="B116" t="s">
        <v>269</v>
      </c>
      <c r="C116" t="s">
        <v>270</v>
      </c>
      <c r="E116" t="s">
        <v>798</v>
      </c>
      <c r="F116" t="s">
        <v>605</v>
      </c>
      <c r="G116" t="s">
        <v>561</v>
      </c>
      <c r="H116" s="17">
        <f>RANDBETWEEN(19,24)</f>
        <v>23</v>
      </c>
      <c r="I116" t="s">
        <v>562</v>
      </c>
      <c r="J116">
        <v>1</v>
      </c>
      <c r="K116" s="16">
        <v>15</v>
      </c>
      <c r="L116" s="17">
        <v>9</v>
      </c>
      <c r="M116" s="17">
        <v>13</v>
      </c>
      <c r="N116" s="17">
        <v>14</v>
      </c>
      <c r="O116" s="17">
        <v>17</v>
      </c>
      <c r="P116" s="18">
        <v>8</v>
      </c>
      <c r="Q116" s="17">
        <f>IF($K116&gt;15,0,0)+IF($K116&gt;16,1,0)+IF($K116&gt;17,0,0)</f>
        <v>0</v>
      </c>
      <c r="R116" s="17">
        <f>IF($K116&gt;15,1,0)+IF($K116&gt;16,0,0)+IF($K116&gt;17,2,0)</f>
        <v>0</v>
      </c>
      <c r="S116" s="17">
        <f>IF(N116&lt;15,0,N116-14)</f>
        <v>0</v>
      </c>
      <c r="T116" s="17">
        <f>IF(O116&lt;15,0,O116-14)</f>
        <v>3</v>
      </c>
      <c r="U116" s="17">
        <f>IF(N116&lt;16,0,N116-15)</f>
        <v>0</v>
      </c>
      <c r="V116" t="s">
        <v>606</v>
      </c>
      <c r="W116" t="s">
        <v>607</v>
      </c>
      <c r="X116" t="s">
        <v>689</v>
      </c>
      <c r="Y116">
        <v>5</v>
      </c>
      <c r="Z116" s="17">
        <f>Y116-S116</f>
        <v>5</v>
      </c>
      <c r="AA116" s="17">
        <f>RANDBETWEEN(5,10)+IF(J116&lt;1,1,J116)*T116</f>
        <v>11</v>
      </c>
      <c r="AB116" s="17">
        <f>IF(J116&lt;1,20-$Q116,21-$J116-$Q116)</f>
        <v>20</v>
      </c>
      <c r="AC116" s="17" t="str">
        <f>IF(V116="L/Sword","1d8","1d6")&amp;IF(R116&gt;0,"+"&amp;TEXT(R116,0)," ")</f>
        <v>1d6 </v>
      </c>
      <c r="AD116" s="17">
        <f>IF(L116&lt;1,20-$U116,21-$J116-$U116)</f>
        <v>20</v>
      </c>
      <c r="AE116" t="s">
        <v>566</v>
      </c>
      <c r="AF116" s="17" t="str">
        <f>TEXT(RANDBETWEEN(0,0),0)&amp;"gp "&amp;TEXT(RANDBETWEEN(1,4),0)&amp;"sp "&amp;TEXT(RANDBETWEEN(1,6),0)&amp;"cp "</f>
        <v>0gp 4sp 1cp </v>
      </c>
      <c r="AG116" t="s">
        <v>802</v>
      </c>
    </row>
    <row r="117" spans="1:33" ht="12.75">
      <c r="A117" t="s">
        <v>797</v>
      </c>
      <c r="B117" t="s">
        <v>271</v>
      </c>
      <c r="C117" t="s">
        <v>272</v>
      </c>
      <c r="E117" t="s">
        <v>798</v>
      </c>
      <c r="F117" t="s">
        <v>605</v>
      </c>
      <c r="G117" t="s">
        <v>561</v>
      </c>
      <c r="H117" s="17">
        <f>RANDBETWEEN(19,24)</f>
        <v>24</v>
      </c>
      <c r="I117" t="s">
        <v>562</v>
      </c>
      <c r="J117">
        <v>1</v>
      </c>
      <c r="K117" s="16">
        <v>10</v>
      </c>
      <c r="L117" s="17">
        <v>14</v>
      </c>
      <c r="M117" s="17">
        <v>12</v>
      </c>
      <c r="N117" s="17">
        <v>14</v>
      </c>
      <c r="O117" s="17">
        <v>10</v>
      </c>
      <c r="P117" s="18">
        <v>10</v>
      </c>
      <c r="Q117" s="17">
        <f>IF($K117&gt;15,0,0)+IF($K117&gt;16,1,0)+IF($K117&gt;17,0,0)</f>
        <v>0</v>
      </c>
      <c r="R117" s="17">
        <f>IF($K117&gt;15,1,0)+IF($K117&gt;16,0,0)+IF($K117&gt;17,2,0)</f>
        <v>0</v>
      </c>
      <c r="S117" s="17">
        <f>IF(N117&lt;15,0,N117-14)</f>
        <v>0</v>
      </c>
      <c r="T117" s="17">
        <f>IF(O117&lt;15,0,O117-14)</f>
        <v>0</v>
      </c>
      <c r="U117" s="17">
        <f>IF(N117&lt;16,0,N117-15)</f>
        <v>0</v>
      </c>
      <c r="V117" t="s">
        <v>606</v>
      </c>
      <c r="W117" t="s">
        <v>607</v>
      </c>
      <c r="X117" t="s">
        <v>689</v>
      </c>
      <c r="Y117">
        <v>5</v>
      </c>
      <c r="Z117" s="17">
        <f>Y117-S117</f>
        <v>5</v>
      </c>
      <c r="AA117" s="17">
        <f>RANDBETWEEN(5,10)+IF(J117&lt;1,1,J117)*T117</f>
        <v>9</v>
      </c>
      <c r="AB117" s="17">
        <f>IF(J117&lt;1,20-$Q117,21-$J117-$Q117)</f>
        <v>20</v>
      </c>
      <c r="AC117" s="17" t="str">
        <f>IF(V117="L/Sword","1d8","1d6")&amp;IF(R117&gt;0,"+"&amp;TEXT(R117,0)," ")</f>
        <v>1d6 </v>
      </c>
      <c r="AD117" s="17">
        <f>IF(L117&lt;1,20-$U117,21-$J117-$U117)</f>
        <v>20</v>
      </c>
      <c r="AE117" t="s">
        <v>566</v>
      </c>
      <c r="AF117" s="17" t="str">
        <f>TEXT(RANDBETWEEN(0,0),0)&amp;"gp "&amp;TEXT(RANDBETWEEN(1,4),0)&amp;"sp "&amp;TEXT(RANDBETWEEN(1,6),0)&amp;"cp "</f>
        <v>0gp 4sp 4cp </v>
      </c>
      <c r="AG117" t="s">
        <v>803</v>
      </c>
    </row>
    <row r="118" spans="1:33" ht="12.75">
      <c r="A118" t="s">
        <v>797</v>
      </c>
      <c r="B118" t="s">
        <v>273</v>
      </c>
      <c r="C118" t="s">
        <v>274</v>
      </c>
      <c r="E118" t="s">
        <v>798</v>
      </c>
      <c r="F118" t="s">
        <v>605</v>
      </c>
      <c r="G118" t="s">
        <v>561</v>
      </c>
      <c r="H118" s="17">
        <f>RANDBETWEEN(19,24)</f>
        <v>24</v>
      </c>
      <c r="I118" t="s">
        <v>562</v>
      </c>
      <c r="J118">
        <v>1</v>
      </c>
      <c r="K118" s="16">
        <v>12</v>
      </c>
      <c r="L118" s="17">
        <v>17</v>
      </c>
      <c r="M118" s="17">
        <v>14</v>
      </c>
      <c r="N118" s="17">
        <v>12</v>
      </c>
      <c r="O118" s="17">
        <v>11</v>
      </c>
      <c r="P118" s="18">
        <v>9</v>
      </c>
      <c r="Q118" s="17">
        <f>IF($K118&gt;15,0,0)+IF($K118&gt;16,1,0)+IF($K118&gt;17,0,0)</f>
        <v>0</v>
      </c>
      <c r="R118" s="17">
        <f>IF($K118&gt;15,1,0)+IF($K118&gt;16,0,0)+IF($K118&gt;17,2,0)</f>
        <v>0</v>
      </c>
      <c r="S118" s="17">
        <f>IF(N118&lt;15,0,N118-14)</f>
        <v>0</v>
      </c>
      <c r="T118" s="17">
        <f>IF(O118&lt;15,0,O118-14)</f>
        <v>0</v>
      </c>
      <c r="U118" s="17">
        <f>IF(N118&lt;16,0,N118-15)</f>
        <v>0</v>
      </c>
      <c r="V118" t="s">
        <v>606</v>
      </c>
      <c r="W118" t="s">
        <v>607</v>
      </c>
      <c r="X118" t="s">
        <v>689</v>
      </c>
      <c r="Y118">
        <v>5</v>
      </c>
      <c r="Z118" s="17">
        <f>Y118-S118</f>
        <v>5</v>
      </c>
      <c r="AA118" s="17">
        <f>RANDBETWEEN(5,10)+IF(J118&lt;1,1,J118)*T118</f>
        <v>10</v>
      </c>
      <c r="AB118" s="17">
        <f>IF(J118&lt;1,20-$Q118,21-$J118-$Q118)</f>
        <v>20</v>
      </c>
      <c r="AC118" s="17" t="str">
        <f>IF(V118="L/Sword","1d8","1d6")&amp;IF(R118&gt;0,"+"&amp;TEXT(R118,0)," ")</f>
        <v>1d6 </v>
      </c>
      <c r="AD118" s="17">
        <f>IF(L118&lt;1,20-$U118,21-$J118-$U118)</f>
        <v>20</v>
      </c>
      <c r="AE118" t="s">
        <v>566</v>
      </c>
      <c r="AF118" s="17" t="str">
        <f>TEXT(RANDBETWEEN(0,0),0)&amp;"gp "&amp;TEXT(RANDBETWEEN(1,4),0)&amp;"sp "&amp;TEXT(RANDBETWEEN(1,6),0)&amp;"cp "</f>
        <v>0gp 3sp 4cp </v>
      </c>
      <c r="AG118" t="s">
        <v>804</v>
      </c>
    </row>
    <row r="119" spans="1:33" ht="12.75">
      <c r="A119" t="s">
        <v>797</v>
      </c>
      <c r="B119" t="s">
        <v>275</v>
      </c>
      <c r="C119" t="s">
        <v>276</v>
      </c>
      <c r="D119" t="s">
        <v>805</v>
      </c>
      <c r="E119" t="s">
        <v>798</v>
      </c>
      <c r="F119" t="s">
        <v>605</v>
      </c>
      <c r="G119" t="s">
        <v>561</v>
      </c>
      <c r="H119" s="17">
        <f>RANDBETWEEN(19,24)</f>
        <v>23</v>
      </c>
      <c r="I119" t="s">
        <v>562</v>
      </c>
      <c r="J119">
        <v>1</v>
      </c>
      <c r="K119" s="16">
        <v>13</v>
      </c>
      <c r="L119" s="17">
        <v>11</v>
      </c>
      <c r="M119" s="17">
        <v>12</v>
      </c>
      <c r="N119" s="17">
        <v>13</v>
      </c>
      <c r="O119" s="17">
        <v>12</v>
      </c>
      <c r="P119" s="18">
        <v>17</v>
      </c>
      <c r="Q119" s="17">
        <f>IF($K119&gt;15,0,0)+IF($K119&gt;16,1,0)+IF($K119&gt;17,0,0)</f>
        <v>0</v>
      </c>
      <c r="R119" s="17">
        <f>IF($K119&gt;15,1,0)+IF($K119&gt;16,0,0)+IF($K119&gt;17,2,0)</f>
        <v>0</v>
      </c>
      <c r="S119" s="17">
        <f>IF(N119&lt;15,0,N119-14)</f>
        <v>0</v>
      </c>
      <c r="T119" s="17">
        <f>IF(O119&lt;15,0,O119-14)</f>
        <v>0</v>
      </c>
      <c r="U119" s="17">
        <f>IF(N119&lt;16,0,N119-15)</f>
        <v>0</v>
      </c>
      <c r="V119" t="s">
        <v>606</v>
      </c>
      <c r="W119" t="s">
        <v>607</v>
      </c>
      <c r="X119" t="s">
        <v>689</v>
      </c>
      <c r="Y119">
        <v>5</v>
      </c>
      <c r="Z119" s="17">
        <f>Y119-S119</f>
        <v>5</v>
      </c>
      <c r="AA119" s="17">
        <f>RANDBETWEEN(5,10)+IF(J119&lt;1,1,J119)*T119</f>
        <v>8</v>
      </c>
      <c r="AB119" s="17">
        <f>IF(J119&lt;1,20-$Q119,21-$J119-$Q119)</f>
        <v>20</v>
      </c>
      <c r="AC119" s="17" t="str">
        <f>IF(V119="L/Sword","1d8","1d6")&amp;IF(R119&gt;0,"+"&amp;TEXT(R119,0)," ")</f>
        <v>1d6 </v>
      </c>
      <c r="AD119" s="17">
        <f>IF(L119&lt;1,20-$U119,21-$J119-$U119)</f>
        <v>20</v>
      </c>
      <c r="AE119" t="s">
        <v>566</v>
      </c>
      <c r="AF119" s="17" t="str">
        <f>TEXT(RANDBETWEEN(0,0),0)&amp;"gp "&amp;TEXT(RANDBETWEEN(1,4),0)&amp;"sp "&amp;TEXT(RANDBETWEEN(1,6),0)&amp;"cp "</f>
        <v>0gp 1sp 2cp </v>
      </c>
      <c r="AG119" t="s">
        <v>806</v>
      </c>
    </row>
    <row r="120" spans="1:33" ht="12.75">
      <c r="A120" t="s">
        <v>797</v>
      </c>
      <c r="B120" t="s">
        <v>277</v>
      </c>
      <c r="C120" t="s">
        <v>278</v>
      </c>
      <c r="E120" t="s">
        <v>798</v>
      </c>
      <c r="F120" t="s">
        <v>560</v>
      </c>
      <c r="G120" t="s">
        <v>561</v>
      </c>
      <c r="H120" s="17">
        <f>RANDBETWEEN(19,24)</f>
        <v>24</v>
      </c>
      <c r="I120" t="s">
        <v>562</v>
      </c>
      <c r="J120">
        <v>1</v>
      </c>
      <c r="K120" s="16">
        <v>11</v>
      </c>
      <c r="L120" s="17">
        <v>11</v>
      </c>
      <c r="M120" s="17">
        <v>6</v>
      </c>
      <c r="N120" s="17">
        <v>9</v>
      </c>
      <c r="O120" s="17">
        <v>12</v>
      </c>
      <c r="P120" s="18">
        <v>12</v>
      </c>
      <c r="Q120" s="17">
        <f>IF($K120&gt;15,0,0)+IF($K120&gt;16,1,0)+IF($K120&gt;17,0,0)</f>
        <v>0</v>
      </c>
      <c r="R120" s="17">
        <f>IF($K120&gt;15,1,0)+IF($K120&gt;16,0,0)+IF($K120&gt;17,2,0)</f>
        <v>0</v>
      </c>
      <c r="S120" s="17">
        <f>IF(N120&lt;15,0,N120-14)</f>
        <v>0</v>
      </c>
      <c r="T120" s="17">
        <f>IF(O120&lt;15,0,O120-14)</f>
        <v>0</v>
      </c>
      <c r="U120" s="17">
        <f>IF(N120&lt;16,0,N120-15)</f>
        <v>0</v>
      </c>
      <c r="V120" t="s">
        <v>606</v>
      </c>
      <c r="W120" t="s">
        <v>607</v>
      </c>
      <c r="X120" t="s">
        <v>689</v>
      </c>
      <c r="Y120">
        <v>5</v>
      </c>
      <c r="Z120" s="17">
        <f>Y120-S120</f>
        <v>5</v>
      </c>
      <c r="AA120" s="17">
        <f>RANDBETWEEN(5,10)+IF(J120&lt;1,1,J120)*T120</f>
        <v>5</v>
      </c>
      <c r="AB120" s="17">
        <f>IF(J120&lt;1,20-$Q120,21-$J120-$Q120)</f>
        <v>20</v>
      </c>
      <c r="AC120" s="17" t="str">
        <f>IF(V120="L/Sword","1d8","1d6")&amp;IF(R120&gt;0,"+"&amp;TEXT(R120,0)," ")</f>
        <v>1d6 </v>
      </c>
      <c r="AD120" s="17">
        <f>IF(L120&lt;1,20-$U120,21-$J120-$U120)</f>
        <v>20</v>
      </c>
      <c r="AE120" t="s">
        <v>566</v>
      </c>
      <c r="AF120" s="17" t="str">
        <f>TEXT(RANDBETWEEN(0,0),0)&amp;"gp "&amp;TEXT(RANDBETWEEN(1,4),0)&amp;"sp "&amp;TEXT(RANDBETWEEN(1,6),0)&amp;"cp "</f>
        <v>0gp 3sp 2cp </v>
      </c>
      <c r="AG120" t="s">
        <v>807</v>
      </c>
    </row>
    <row r="121" spans="1:33" ht="12.75">
      <c r="A121" t="s">
        <v>797</v>
      </c>
      <c r="B121" t="s">
        <v>279</v>
      </c>
      <c r="C121" t="s">
        <v>280</v>
      </c>
      <c r="E121" t="s">
        <v>798</v>
      </c>
      <c r="F121" t="s">
        <v>560</v>
      </c>
      <c r="G121" t="s">
        <v>561</v>
      </c>
      <c r="H121" s="17">
        <f>RANDBETWEEN(19,24)</f>
        <v>21</v>
      </c>
      <c r="I121" t="s">
        <v>562</v>
      </c>
      <c r="J121">
        <v>1</v>
      </c>
      <c r="K121" s="16">
        <v>9</v>
      </c>
      <c r="L121" s="17">
        <v>10</v>
      </c>
      <c r="M121" s="17">
        <v>10</v>
      </c>
      <c r="N121" s="17">
        <v>12</v>
      </c>
      <c r="O121" s="17">
        <v>13</v>
      </c>
      <c r="P121" s="18">
        <v>13</v>
      </c>
      <c r="Q121" s="17">
        <f>IF($K121&gt;15,0,0)+IF($K121&gt;16,1,0)+IF($K121&gt;17,0,0)</f>
        <v>0</v>
      </c>
      <c r="R121" s="17">
        <f>IF($K121&gt;15,1,0)+IF($K121&gt;16,0,0)+IF($K121&gt;17,2,0)</f>
        <v>0</v>
      </c>
      <c r="S121" s="17">
        <f>IF(N121&lt;15,0,N121-14)</f>
        <v>0</v>
      </c>
      <c r="T121" s="17">
        <f>IF(O121&lt;15,0,O121-14)</f>
        <v>0</v>
      </c>
      <c r="U121" s="17">
        <f>IF(N121&lt;16,0,N121-15)</f>
        <v>0</v>
      </c>
      <c r="V121" t="s">
        <v>606</v>
      </c>
      <c r="W121" t="s">
        <v>607</v>
      </c>
      <c r="X121" t="s">
        <v>689</v>
      </c>
      <c r="Y121">
        <v>5</v>
      </c>
      <c r="Z121" s="17">
        <f>Y121-S121</f>
        <v>5</v>
      </c>
      <c r="AA121" s="17">
        <f>RANDBETWEEN(5,10)+IF(J121&lt;1,1,J121)*T121</f>
        <v>6</v>
      </c>
      <c r="AB121" s="17">
        <f>IF(J121&lt;1,20-$Q121,21-$J121-$Q121)</f>
        <v>20</v>
      </c>
      <c r="AC121" s="17" t="str">
        <f>IF(V121="L/Sword","1d8","1d6")&amp;IF(R121&gt;0,"+"&amp;TEXT(R121,0)," ")</f>
        <v>1d6 </v>
      </c>
      <c r="AD121" s="17">
        <f>IF(L121&lt;1,20-$U121,21-$J121-$U121)</f>
        <v>20</v>
      </c>
      <c r="AE121" t="s">
        <v>566</v>
      </c>
      <c r="AF121" s="17" t="str">
        <f>TEXT(RANDBETWEEN(0,0),0)&amp;"gp "&amp;TEXT(RANDBETWEEN(1,4),0)&amp;"sp "&amp;TEXT(RANDBETWEEN(1,6),0)&amp;"cp "</f>
        <v>0gp 1sp 5cp </v>
      </c>
      <c r="AG121" t="s">
        <v>808</v>
      </c>
    </row>
    <row r="122" spans="1:33" ht="12.75">
      <c r="A122" t="s">
        <v>797</v>
      </c>
      <c r="B122" t="s">
        <v>281</v>
      </c>
      <c r="C122" t="s">
        <v>282</v>
      </c>
      <c r="E122" t="s">
        <v>798</v>
      </c>
      <c r="F122" t="s">
        <v>560</v>
      </c>
      <c r="G122" t="s">
        <v>561</v>
      </c>
      <c r="H122" s="17">
        <f>RANDBETWEEN(19,24)</f>
        <v>22</v>
      </c>
      <c r="I122" t="s">
        <v>562</v>
      </c>
      <c r="J122">
        <v>1</v>
      </c>
      <c r="K122" s="16">
        <v>13</v>
      </c>
      <c r="L122" s="17">
        <v>13</v>
      </c>
      <c r="M122" s="17">
        <v>13</v>
      </c>
      <c r="N122" s="17">
        <v>13</v>
      </c>
      <c r="O122" s="17">
        <v>16</v>
      </c>
      <c r="P122" s="18">
        <v>18</v>
      </c>
      <c r="Q122" s="17">
        <f>IF($K122&gt;15,0,0)+IF($K122&gt;16,1,0)+IF($K122&gt;17,0,0)</f>
        <v>0</v>
      </c>
      <c r="R122" s="17">
        <f>IF($K122&gt;15,1,0)+IF($K122&gt;16,0,0)+IF($K122&gt;17,2,0)</f>
        <v>0</v>
      </c>
      <c r="S122" s="17">
        <f>IF(N122&lt;15,0,N122-14)</f>
        <v>0</v>
      </c>
      <c r="T122" s="17">
        <f>IF(O122&lt;15,0,O122-14)</f>
        <v>2</v>
      </c>
      <c r="U122" s="17">
        <f>IF(N122&lt;16,0,N122-15)</f>
        <v>0</v>
      </c>
      <c r="V122" t="s">
        <v>579</v>
      </c>
      <c r="W122" t="s">
        <v>607</v>
      </c>
      <c r="X122" t="s">
        <v>689</v>
      </c>
      <c r="Y122">
        <v>5</v>
      </c>
      <c r="Z122" s="17">
        <f>Y122-S122</f>
        <v>5</v>
      </c>
      <c r="AA122" s="17">
        <f>RANDBETWEEN(5,10)+IF(J122&lt;1,1,J122)*T122</f>
        <v>8</v>
      </c>
      <c r="AB122" s="17">
        <f>IF(J122&lt;1,20-$Q122,21-$J122-$Q122)</f>
        <v>20</v>
      </c>
      <c r="AC122" s="17" t="str">
        <f>IF(V122="L/Sword","1d8","1d6")&amp;IF(R122&gt;0,"+"&amp;TEXT(R122,0)," ")</f>
        <v>1d6 </v>
      </c>
      <c r="AD122" s="17">
        <f>IF(L122&lt;1,20-$U122,21-$J122-$U122)</f>
        <v>20</v>
      </c>
      <c r="AE122" t="s">
        <v>566</v>
      </c>
      <c r="AF122" s="17" t="str">
        <f>TEXT(RANDBETWEEN(0,0),0)&amp;"gp "&amp;TEXT(RANDBETWEEN(1,4),0)&amp;"sp "&amp;TEXT(RANDBETWEEN(1,6),0)&amp;"cp "</f>
        <v>0gp 3sp 6cp </v>
      </c>
      <c r="AG122" t="s">
        <v>809</v>
      </c>
    </row>
    <row r="123" spans="1:33" ht="12.75">
      <c r="A123" t="s">
        <v>797</v>
      </c>
      <c r="B123" t="s">
        <v>283</v>
      </c>
      <c r="C123" t="s">
        <v>284</v>
      </c>
      <c r="E123" t="s">
        <v>798</v>
      </c>
      <c r="F123" t="s">
        <v>560</v>
      </c>
      <c r="G123" t="s">
        <v>561</v>
      </c>
      <c r="H123" s="17">
        <f>RANDBETWEEN(19,24)</f>
        <v>21</v>
      </c>
      <c r="I123" t="s">
        <v>562</v>
      </c>
      <c r="J123">
        <v>1</v>
      </c>
      <c r="K123" s="16">
        <v>10</v>
      </c>
      <c r="L123" s="17">
        <v>10</v>
      </c>
      <c r="M123" s="17">
        <v>11</v>
      </c>
      <c r="N123" s="17">
        <v>16</v>
      </c>
      <c r="O123" s="17">
        <v>15</v>
      </c>
      <c r="P123" s="18">
        <v>13</v>
      </c>
      <c r="Q123" s="17">
        <f>IF($K123&gt;15,0,0)+IF($K123&gt;16,1,0)+IF($K123&gt;17,0,0)</f>
        <v>0</v>
      </c>
      <c r="R123" s="17">
        <f>IF($K123&gt;15,1,0)+IF($K123&gt;16,0,0)+IF($K123&gt;17,2,0)</f>
        <v>0</v>
      </c>
      <c r="S123" s="17">
        <f>IF(N123&lt;15,0,N123-14)</f>
        <v>2</v>
      </c>
      <c r="T123" s="17">
        <f>IF(O123&lt;15,0,O123-14)</f>
        <v>1</v>
      </c>
      <c r="U123" s="17">
        <f>IF(N123&lt;16,0,N123-15)</f>
        <v>1</v>
      </c>
      <c r="V123" t="s">
        <v>579</v>
      </c>
      <c r="W123" t="s">
        <v>705</v>
      </c>
      <c r="X123" t="s">
        <v>594</v>
      </c>
      <c r="Y123">
        <v>4</v>
      </c>
      <c r="Z123" s="17">
        <f>Y123-S123</f>
        <v>2</v>
      </c>
      <c r="AA123" s="17">
        <f>RANDBETWEEN(5,10)+IF(J123&lt;1,1,J123)*T123</f>
        <v>10</v>
      </c>
      <c r="AB123" s="17">
        <f>IF(J123&lt;1,20-$Q123,21-$J123-$Q123)</f>
        <v>20</v>
      </c>
      <c r="AC123" s="17" t="str">
        <f>IF(V123="L/Sword","1d8","1d6")&amp;IF(R123&gt;0,"+"&amp;TEXT(R123,0)," ")</f>
        <v>1d6 </v>
      </c>
      <c r="AD123" s="17">
        <f>IF(L123&lt;1,20-$U123,21-$J123-$U123)</f>
        <v>19</v>
      </c>
      <c r="AE123" t="s">
        <v>585</v>
      </c>
      <c r="AF123" s="17" t="str">
        <f>TEXT(RANDBETWEEN(0,0),0)&amp;"gp "&amp;TEXT(RANDBETWEEN(1,4),0)&amp;"sp "&amp;TEXT(RANDBETWEEN(1,6),0)&amp;"cp "</f>
        <v>0gp 4sp 2cp </v>
      </c>
      <c r="AG123" t="s">
        <v>810</v>
      </c>
    </row>
    <row r="124" spans="1:33" ht="12.75">
      <c r="A124" t="s">
        <v>797</v>
      </c>
      <c r="B124" t="s">
        <v>285</v>
      </c>
      <c r="C124" t="s">
        <v>286</v>
      </c>
      <c r="D124" t="s">
        <v>811</v>
      </c>
      <c r="E124" t="s">
        <v>798</v>
      </c>
      <c r="F124" t="s">
        <v>560</v>
      </c>
      <c r="G124" t="s">
        <v>561</v>
      </c>
      <c r="H124" s="17">
        <f>RANDBETWEEN(19,24)</f>
        <v>21</v>
      </c>
      <c r="I124" t="s">
        <v>562</v>
      </c>
      <c r="J124">
        <v>1</v>
      </c>
      <c r="K124" s="16">
        <v>14</v>
      </c>
      <c r="L124" s="17">
        <v>12</v>
      </c>
      <c r="M124" s="17">
        <v>13</v>
      </c>
      <c r="N124" s="17">
        <v>13</v>
      </c>
      <c r="O124" s="17">
        <v>16</v>
      </c>
      <c r="P124" s="18">
        <v>8</v>
      </c>
      <c r="Q124" s="17">
        <f>IF($K124&gt;15,0,0)+IF($K124&gt;16,1,0)+IF($K124&gt;17,0,0)</f>
        <v>0</v>
      </c>
      <c r="R124" s="17">
        <f>IF($K124&gt;15,1,0)+IF($K124&gt;16,0,0)+IF($K124&gt;17,2,0)</f>
        <v>0</v>
      </c>
      <c r="S124" s="17">
        <f>IF(N124&lt;15,0,N124-14)</f>
        <v>0</v>
      </c>
      <c r="T124" s="17">
        <f>IF(O124&lt;15,0,O124-14)</f>
        <v>2</v>
      </c>
      <c r="U124" s="17">
        <f>IF(N124&lt;16,0,N124-15)</f>
        <v>0</v>
      </c>
      <c r="V124" t="s">
        <v>579</v>
      </c>
      <c r="W124" t="s">
        <v>705</v>
      </c>
      <c r="X124" t="s">
        <v>594</v>
      </c>
      <c r="Y124">
        <v>4</v>
      </c>
      <c r="Z124" s="17">
        <f>Y124-S124</f>
        <v>4</v>
      </c>
      <c r="AA124" s="17">
        <f>RANDBETWEEN(5,10)+IF(J124&lt;1,1,J124)*T124</f>
        <v>11</v>
      </c>
      <c r="AB124" s="17">
        <f>IF(J124&lt;1,20-$Q124,21-$J124-$Q124)</f>
        <v>20</v>
      </c>
      <c r="AC124" s="17" t="str">
        <f>IF(V124="L/Sword","1d8","1d6")&amp;IF(R124&gt;0,"+"&amp;TEXT(R124,0)," ")</f>
        <v>1d6 </v>
      </c>
      <c r="AD124" s="17">
        <f>IF(L124&lt;1,20-$U124,21-$J124-$U124)</f>
        <v>20</v>
      </c>
      <c r="AE124" t="s">
        <v>585</v>
      </c>
      <c r="AF124" s="17" t="str">
        <f>TEXT(RANDBETWEEN(0,0),0)&amp;"gp "&amp;TEXT(RANDBETWEEN(1,4),0)&amp;"sp "&amp;TEXT(RANDBETWEEN(1,6),0)&amp;"cp "</f>
        <v>0gp 4sp 1cp </v>
      </c>
      <c r="AG124" t="s">
        <v>812</v>
      </c>
    </row>
    <row r="125" spans="1:33" ht="12.75">
      <c r="A125" t="s">
        <v>797</v>
      </c>
      <c r="B125" t="s">
        <v>287</v>
      </c>
      <c r="C125" t="s">
        <v>288</v>
      </c>
      <c r="D125" t="s">
        <v>813</v>
      </c>
      <c r="E125" t="s">
        <v>798</v>
      </c>
      <c r="F125" t="s">
        <v>560</v>
      </c>
      <c r="G125" t="s">
        <v>561</v>
      </c>
      <c r="H125" s="17">
        <f>RANDBETWEEN(19,24)</f>
        <v>22</v>
      </c>
      <c r="I125" t="s">
        <v>562</v>
      </c>
      <c r="J125">
        <v>1</v>
      </c>
      <c r="K125" s="16">
        <v>12</v>
      </c>
      <c r="L125" s="17">
        <v>9</v>
      </c>
      <c r="M125" s="17">
        <v>11</v>
      </c>
      <c r="N125" s="17">
        <v>12</v>
      </c>
      <c r="O125" s="17">
        <v>14</v>
      </c>
      <c r="P125" s="18">
        <v>17</v>
      </c>
      <c r="Q125" s="17">
        <f>IF($K125&gt;15,0,0)+IF($K125&gt;16,1,0)+IF($K125&gt;17,0,0)</f>
        <v>0</v>
      </c>
      <c r="R125" s="17">
        <f>IF($K125&gt;15,1,0)+IF($K125&gt;16,0,0)+IF($K125&gt;17,2,0)</f>
        <v>0</v>
      </c>
      <c r="S125" s="17">
        <f>IF(N125&lt;15,0,N125-14)</f>
        <v>0</v>
      </c>
      <c r="T125" s="17">
        <f>IF(O125&lt;15,0,O125-14)</f>
        <v>0</v>
      </c>
      <c r="U125" s="17">
        <f>IF(N125&lt;16,0,N125-15)</f>
        <v>0</v>
      </c>
      <c r="V125" t="s">
        <v>579</v>
      </c>
      <c r="W125" t="s">
        <v>705</v>
      </c>
      <c r="X125" t="s">
        <v>594</v>
      </c>
      <c r="Y125">
        <v>4</v>
      </c>
      <c r="Z125" s="17">
        <f>Y125-S125</f>
        <v>4</v>
      </c>
      <c r="AA125" s="17">
        <f>RANDBETWEEN(5,10)+IF(J125&lt;1,1,J125)*T125</f>
        <v>6</v>
      </c>
      <c r="AB125" s="17">
        <f>IF(J125&lt;1,20-$Q125,21-$J125-$Q125)</f>
        <v>20</v>
      </c>
      <c r="AC125" s="17" t="str">
        <f>IF(V125="L/Sword","1d8","1d6")&amp;IF(R125&gt;0,"+"&amp;TEXT(R125,0)," ")</f>
        <v>1d6 </v>
      </c>
      <c r="AD125" s="17">
        <f>IF(L125&lt;1,20-$U125,21-$J125-$U125)</f>
        <v>20</v>
      </c>
      <c r="AE125" t="s">
        <v>585</v>
      </c>
      <c r="AF125" s="17" t="str">
        <f>TEXT(RANDBETWEEN(0,0),0)&amp;"gp "&amp;TEXT(RANDBETWEEN(1,4),0)&amp;"sp "&amp;TEXT(RANDBETWEEN(1,6),0)&amp;"cp "</f>
        <v>0gp 4sp 6cp </v>
      </c>
      <c r="AG125" t="s">
        <v>814</v>
      </c>
    </row>
    <row r="126" spans="1:33" ht="12.75">
      <c r="A126" s="12" t="s">
        <v>815</v>
      </c>
      <c r="B126" t="s">
        <v>289</v>
      </c>
      <c r="C126" t="s">
        <v>290</v>
      </c>
      <c r="E126" t="s">
        <v>798</v>
      </c>
      <c r="F126" t="s">
        <v>560</v>
      </c>
      <c r="G126" t="s">
        <v>561</v>
      </c>
      <c r="H126" s="17">
        <f>RANDBETWEEN(19,24)+6</f>
        <v>25</v>
      </c>
      <c r="I126" t="s">
        <v>562</v>
      </c>
      <c r="J126">
        <v>2</v>
      </c>
      <c r="K126" s="16">
        <v>13</v>
      </c>
      <c r="L126" s="17">
        <v>13</v>
      </c>
      <c r="M126" s="17">
        <v>12</v>
      </c>
      <c r="N126" s="17">
        <v>17</v>
      </c>
      <c r="O126" s="17">
        <v>10</v>
      </c>
      <c r="P126" s="18">
        <v>9</v>
      </c>
      <c r="Q126" s="17">
        <f>IF($K126&gt;15,0,0)+IF($K126&gt;16,1,0)+IF($K126&gt;17,0,0)</f>
        <v>0</v>
      </c>
      <c r="R126" s="17">
        <f>IF($K126&gt;15,1,0)+IF($K126&gt;16,0,0)+IF($K126&gt;17,2,0)</f>
        <v>0</v>
      </c>
      <c r="S126" s="17">
        <f>IF(N126&lt;15,0,N126-14)</f>
        <v>3</v>
      </c>
      <c r="T126" s="17">
        <f>IF(O126&lt;15,0,O126-14)</f>
        <v>0</v>
      </c>
      <c r="U126" s="17">
        <f>IF(N126&lt;16,0,N126-15)</f>
        <v>2</v>
      </c>
      <c r="V126" t="s">
        <v>579</v>
      </c>
      <c r="W126" t="s">
        <v>607</v>
      </c>
      <c r="X126" t="s">
        <v>594</v>
      </c>
      <c r="Y126">
        <v>4</v>
      </c>
      <c r="Z126" s="17">
        <f>Y126-S126</f>
        <v>1</v>
      </c>
      <c r="AA126" s="17">
        <f>RANDBETWEEN(5,10)+RANDBETWEEN(3,10)+IF(J110&lt;1,1,J110)*T110</f>
        <v>17</v>
      </c>
      <c r="AB126" s="17">
        <f>IF(J126&lt;1,20-$Q126,21-$J126-$Q126)</f>
        <v>19</v>
      </c>
      <c r="AC126" s="17" t="str">
        <f>IF(V126="L/Sword","1d8","1d6")&amp;IF(R126&gt;0,"+"&amp;TEXT(R126,0)," ")</f>
        <v>1d6 </v>
      </c>
      <c r="AD126" s="17">
        <f>IF(L126&lt;1,20-$U126,21-$J126-$U126)</f>
        <v>17</v>
      </c>
      <c r="AE126" t="s">
        <v>566</v>
      </c>
      <c r="AF126" s="17" t="str">
        <f>TEXT(RANDBETWEEN(0,0),0)&amp;"gp "&amp;TEXT(RANDBETWEEN(1,4),0)&amp;"sp "&amp;TEXT(RANDBETWEEN(1,6),0)&amp;"cp "</f>
        <v>0gp 4sp 3cp </v>
      </c>
      <c r="AG126" t="s">
        <v>816</v>
      </c>
    </row>
    <row r="127" spans="1:33" ht="12.75">
      <c r="A127" t="s">
        <v>817</v>
      </c>
      <c r="B127" t="s">
        <v>291</v>
      </c>
      <c r="C127" t="s">
        <v>292</v>
      </c>
      <c r="D127" t="s">
        <v>818</v>
      </c>
      <c r="E127" t="s">
        <v>819</v>
      </c>
      <c r="F127" t="s">
        <v>560</v>
      </c>
      <c r="G127" t="s">
        <v>561</v>
      </c>
      <c r="H127" s="17">
        <f>RANDBETWEEN(19,24)</f>
        <v>21</v>
      </c>
      <c r="I127" t="s">
        <v>562</v>
      </c>
      <c r="J127">
        <v>1</v>
      </c>
      <c r="K127" s="16">
        <v>12</v>
      </c>
      <c r="L127" s="17">
        <v>11</v>
      </c>
      <c r="M127" s="17">
        <v>13</v>
      </c>
      <c r="N127" s="17">
        <v>8</v>
      </c>
      <c r="O127" s="17">
        <v>16</v>
      </c>
      <c r="P127" s="18">
        <v>17</v>
      </c>
      <c r="Q127" s="17">
        <f>IF($K127&gt;15,0,0)+IF($K127&gt;16,1,0)+IF($K127&gt;17,0,0)</f>
        <v>0</v>
      </c>
      <c r="R127" s="17">
        <f>IF($K127&gt;15,1,0)+IF($K127&gt;16,0,0)+IF($K127&gt;17,2,0)</f>
        <v>0</v>
      </c>
      <c r="S127" s="17">
        <f>IF(N127&lt;15,0,N127-14)</f>
        <v>0</v>
      </c>
      <c r="T127" s="17">
        <f>IF(O127&lt;15,0,O127-14)</f>
        <v>2</v>
      </c>
      <c r="U127" s="17">
        <f>IF(N127&lt;16,0,N127-15)</f>
        <v>0</v>
      </c>
      <c r="V127" t="s">
        <v>579</v>
      </c>
      <c r="W127" t="s">
        <v>705</v>
      </c>
      <c r="X127" t="s">
        <v>594</v>
      </c>
      <c r="Y127">
        <v>4</v>
      </c>
      <c r="Z127" s="17">
        <f>Y127-S127</f>
        <v>4</v>
      </c>
      <c r="AA127" s="17">
        <f>RANDBETWEEN(5,10)+IF(J127&lt;1,1,J127)*T127</f>
        <v>11</v>
      </c>
      <c r="AB127" s="17">
        <f>IF(J127&lt;1,20-$Q127,21-$J127-$Q127)</f>
        <v>20</v>
      </c>
      <c r="AC127" s="17" t="str">
        <f>IF(V127="L/Sword","1d8","1d6")&amp;IF(R127&gt;0,"+"&amp;TEXT(R127,0)," ")</f>
        <v>1d6 </v>
      </c>
      <c r="AD127" s="17">
        <f>IF(L127&lt;1,20-$U127,21-$J127-$U127)</f>
        <v>20</v>
      </c>
      <c r="AE127" t="s">
        <v>585</v>
      </c>
      <c r="AF127" s="17" t="str">
        <f>TEXT(RANDBETWEEN(0,0),0)&amp;"gp "&amp;TEXT(RANDBETWEEN(1,4),0)&amp;"sp "&amp;TEXT(RANDBETWEEN(1,6),0)&amp;"cp "</f>
        <v>0gp 4sp 5cp </v>
      </c>
      <c r="AG127" t="s">
        <v>820</v>
      </c>
    </row>
    <row r="128" spans="1:33" ht="12.75">
      <c r="A128" t="s">
        <v>817</v>
      </c>
      <c r="B128" t="s">
        <v>293</v>
      </c>
      <c r="C128" t="s">
        <v>294</v>
      </c>
      <c r="E128" t="s">
        <v>819</v>
      </c>
      <c r="F128" t="s">
        <v>560</v>
      </c>
      <c r="G128" t="s">
        <v>561</v>
      </c>
      <c r="H128" s="17">
        <f>RANDBETWEEN(19,24)</f>
        <v>20</v>
      </c>
      <c r="I128" t="s">
        <v>562</v>
      </c>
      <c r="J128">
        <v>1</v>
      </c>
      <c r="K128" s="20" t="s">
        <v>821</v>
      </c>
      <c r="L128" s="17">
        <v>11</v>
      </c>
      <c r="M128" s="17">
        <v>13</v>
      </c>
      <c r="N128" s="17">
        <v>9</v>
      </c>
      <c r="O128" s="17">
        <v>10</v>
      </c>
      <c r="P128" s="18">
        <v>13</v>
      </c>
      <c r="Q128" s="17">
        <f>IF($K128&gt;15,0,0)+IF($K128&gt;16,1,0)+IF($K128&gt;17,0,0)</f>
        <v>1</v>
      </c>
      <c r="R128" s="17">
        <f>IF($K128&gt;15,1,0)+IF($K128&gt;16,0,0)+IF($K128&gt;17,2,0)</f>
        <v>3</v>
      </c>
      <c r="S128" s="17">
        <f>IF(N128&lt;15,0,N128-14)</f>
        <v>0</v>
      </c>
      <c r="T128" s="17">
        <f>IF(O128&lt;15,0,O128-14)</f>
        <v>0</v>
      </c>
      <c r="U128" s="17">
        <f>IF(N128&lt;16,0,N128-15)</f>
        <v>0</v>
      </c>
      <c r="V128" t="s">
        <v>579</v>
      </c>
      <c r="W128" t="s">
        <v>705</v>
      </c>
      <c r="X128" t="s">
        <v>594</v>
      </c>
      <c r="Y128">
        <v>4</v>
      </c>
      <c r="Z128" s="17">
        <f>Y128-S128</f>
        <v>4</v>
      </c>
      <c r="AA128" s="17">
        <f>RANDBETWEEN(5,10)+IF(J128&lt;1,1,J128)*T128</f>
        <v>8</v>
      </c>
      <c r="AB128" s="17">
        <f>IF(J128&lt;1,20-$Q128,21-$J128-$Q128)</f>
        <v>19</v>
      </c>
      <c r="AC128" s="17" t="str">
        <f>IF(V128="L/Sword","1d8","1d6")&amp;IF(R128&gt;0,"+"&amp;TEXT(R128,0)," ")</f>
        <v>1d6+3</v>
      </c>
      <c r="AD128" s="17">
        <f>IF(L128&lt;1,20-$U128,21-$J128-$U128)</f>
        <v>20</v>
      </c>
      <c r="AE128" t="s">
        <v>585</v>
      </c>
      <c r="AF128" s="17" t="str">
        <f>TEXT(RANDBETWEEN(0,0),0)&amp;"gp "&amp;TEXT(RANDBETWEEN(1,4),0)&amp;"sp "&amp;TEXT(RANDBETWEEN(1,6),0)&amp;"cp "</f>
        <v>0gp 1sp 4cp </v>
      </c>
      <c r="AG128" t="s">
        <v>822</v>
      </c>
    </row>
    <row r="129" spans="1:33" ht="12.75">
      <c r="A129" t="s">
        <v>817</v>
      </c>
      <c r="B129" t="s">
        <v>295</v>
      </c>
      <c r="C129" t="s">
        <v>296</v>
      </c>
      <c r="E129" t="s">
        <v>819</v>
      </c>
      <c r="F129" t="s">
        <v>560</v>
      </c>
      <c r="G129" t="s">
        <v>561</v>
      </c>
      <c r="H129" s="17">
        <f>RANDBETWEEN(19,24)</f>
        <v>23</v>
      </c>
      <c r="I129" t="s">
        <v>562</v>
      </c>
      <c r="J129">
        <v>1</v>
      </c>
      <c r="K129" s="16">
        <v>13</v>
      </c>
      <c r="L129" s="17">
        <v>13</v>
      </c>
      <c r="M129" s="17">
        <v>12</v>
      </c>
      <c r="N129" s="17">
        <v>15</v>
      </c>
      <c r="O129" s="17">
        <v>12</v>
      </c>
      <c r="P129" s="18">
        <v>15</v>
      </c>
      <c r="Q129" s="17">
        <f>IF($K129&gt;15,0,0)+IF($K129&gt;16,1,0)+IF($K129&gt;17,0,0)</f>
        <v>0</v>
      </c>
      <c r="R129" s="17">
        <f>IF($K129&gt;15,1,0)+IF($K129&gt;16,0,0)+IF($K129&gt;17,2,0)</f>
        <v>0</v>
      </c>
      <c r="S129" s="17">
        <f>IF(N129&lt;15,0,N129-14)</f>
        <v>1</v>
      </c>
      <c r="T129" s="17">
        <f>IF(O129&lt;15,0,O129-14)</f>
        <v>0</v>
      </c>
      <c r="U129" s="17">
        <f>IF(N129&lt;16,0,N129-15)</f>
        <v>0</v>
      </c>
      <c r="V129" t="s">
        <v>579</v>
      </c>
      <c r="W129" t="s">
        <v>705</v>
      </c>
      <c r="X129" t="s">
        <v>594</v>
      </c>
      <c r="Y129">
        <v>4</v>
      </c>
      <c r="Z129" s="17">
        <f>Y129-S129</f>
        <v>3</v>
      </c>
      <c r="AA129" s="17">
        <f>RANDBETWEEN(5,10)+IF(J129&lt;1,1,J129)*T129</f>
        <v>6</v>
      </c>
      <c r="AB129" s="17">
        <f>IF(J129&lt;1,20-$Q129,21-$J129-$Q129)</f>
        <v>20</v>
      </c>
      <c r="AC129" s="17" t="str">
        <f>IF(V129="L/Sword","1d8","1d6")&amp;IF(R129&gt;0,"+"&amp;TEXT(R129,0)," ")</f>
        <v>1d6 </v>
      </c>
      <c r="AD129" s="17">
        <f>IF(L129&lt;1,20-$U129,21-$J129-$U129)</f>
        <v>20</v>
      </c>
      <c r="AE129" t="s">
        <v>585</v>
      </c>
      <c r="AF129" s="17" t="str">
        <f>TEXT(RANDBETWEEN(0,0),0)&amp;"gp "&amp;TEXT(RANDBETWEEN(1,4),0)&amp;"sp "&amp;TEXT(RANDBETWEEN(1,6),0)&amp;"cp "</f>
        <v>0gp 2sp 2cp </v>
      </c>
      <c r="AG129" t="s">
        <v>823</v>
      </c>
    </row>
    <row r="130" spans="1:33" ht="12.75">
      <c r="A130" t="s">
        <v>817</v>
      </c>
      <c r="B130" t="s">
        <v>297</v>
      </c>
      <c r="C130" t="s">
        <v>298</v>
      </c>
      <c r="D130" t="s">
        <v>824</v>
      </c>
      <c r="E130" t="s">
        <v>819</v>
      </c>
      <c r="F130" t="s">
        <v>560</v>
      </c>
      <c r="G130" t="s">
        <v>561</v>
      </c>
      <c r="H130" s="17">
        <f>RANDBETWEEN(19,24)</f>
        <v>22</v>
      </c>
      <c r="I130" t="s">
        <v>562</v>
      </c>
      <c r="J130">
        <v>1</v>
      </c>
      <c r="K130" s="16">
        <v>17</v>
      </c>
      <c r="L130" s="17">
        <v>8</v>
      </c>
      <c r="M130" s="17">
        <v>9</v>
      </c>
      <c r="N130" s="17">
        <v>12</v>
      </c>
      <c r="O130" s="17">
        <v>11</v>
      </c>
      <c r="P130" s="18">
        <v>16</v>
      </c>
      <c r="Q130" s="17">
        <f>IF($K130&gt;15,0,0)+IF($K130&gt;16,1,0)+IF($K130&gt;17,0,0)</f>
        <v>1</v>
      </c>
      <c r="R130" s="17">
        <f>IF($K130&gt;15,1,0)+IF($K130&gt;16,0,0)+IF($K130&gt;17,2,0)</f>
        <v>1</v>
      </c>
      <c r="S130" s="17">
        <f>IF(N130&lt;15,0,N130-14)</f>
        <v>0</v>
      </c>
      <c r="T130" s="17">
        <f>IF(O130&lt;15,0,O130-14)</f>
        <v>0</v>
      </c>
      <c r="U130" s="17">
        <f>IF(N130&lt;16,0,N130-15)</f>
        <v>0</v>
      </c>
      <c r="V130" t="s">
        <v>579</v>
      </c>
      <c r="W130" t="s">
        <v>705</v>
      </c>
      <c r="X130" t="s">
        <v>594</v>
      </c>
      <c r="Y130">
        <v>4</v>
      </c>
      <c r="Z130" s="17">
        <f>Y130-S130</f>
        <v>4</v>
      </c>
      <c r="AA130" s="17">
        <f>RANDBETWEEN(5,10)+IF(J130&lt;1,1,J130)*T130</f>
        <v>9</v>
      </c>
      <c r="AB130" s="17">
        <f>IF(J130&lt;1,20-$Q130,21-$J130-$Q130)</f>
        <v>19</v>
      </c>
      <c r="AC130" s="17" t="str">
        <f>IF(V130="L/Sword","1d8","1d6")&amp;IF(R130&gt;0,"+"&amp;TEXT(R130,0)," ")</f>
        <v>1d6+1</v>
      </c>
      <c r="AD130" s="17">
        <f>IF(L130&lt;1,20-$U130,21-$J130-$U130)</f>
        <v>20</v>
      </c>
      <c r="AE130" t="s">
        <v>585</v>
      </c>
      <c r="AF130" s="17" t="str">
        <f>TEXT(RANDBETWEEN(0,0),0)&amp;"gp "&amp;TEXT(RANDBETWEEN(1,4),0)&amp;"sp "&amp;TEXT(RANDBETWEEN(1,6),0)&amp;"cp "</f>
        <v>0gp 4sp 1cp </v>
      </c>
      <c r="AG130" t="s">
        <v>825</v>
      </c>
    </row>
    <row r="131" spans="1:33" ht="12.75">
      <c r="A131" t="s">
        <v>817</v>
      </c>
      <c r="B131" t="s">
        <v>299</v>
      </c>
      <c r="C131" t="s">
        <v>300</v>
      </c>
      <c r="E131" t="s">
        <v>819</v>
      </c>
      <c r="F131" t="s">
        <v>560</v>
      </c>
      <c r="G131" t="s">
        <v>561</v>
      </c>
      <c r="H131" s="17">
        <f>RANDBETWEEN(19,24)</f>
        <v>20</v>
      </c>
      <c r="I131" t="s">
        <v>562</v>
      </c>
      <c r="J131">
        <v>1</v>
      </c>
      <c r="K131" s="16">
        <v>12</v>
      </c>
      <c r="L131" s="17">
        <v>16</v>
      </c>
      <c r="M131" s="17">
        <v>14</v>
      </c>
      <c r="N131" s="17">
        <v>13</v>
      </c>
      <c r="O131" s="17">
        <v>14</v>
      </c>
      <c r="P131" s="18">
        <v>16</v>
      </c>
      <c r="Q131" s="17">
        <f>IF($K131&gt;15,0,0)+IF($K131&gt;16,1,0)+IF($K131&gt;17,0,0)</f>
        <v>0</v>
      </c>
      <c r="R131" s="17">
        <f>IF($K131&gt;15,1,0)+IF($K131&gt;16,0,0)+IF($K131&gt;17,2,0)</f>
        <v>0</v>
      </c>
      <c r="S131" s="17">
        <f>IF(N131&lt;15,0,N131-14)</f>
        <v>0</v>
      </c>
      <c r="T131" s="17">
        <f>IF(O131&lt;15,0,O131-14)</f>
        <v>0</v>
      </c>
      <c r="U131" s="17">
        <f>IF(N131&lt;16,0,N131-15)</f>
        <v>0</v>
      </c>
      <c r="V131" t="s">
        <v>579</v>
      </c>
      <c r="W131" t="s">
        <v>564</v>
      </c>
      <c r="X131" t="s">
        <v>594</v>
      </c>
      <c r="Y131">
        <v>4</v>
      </c>
      <c r="Z131" s="17">
        <f>Y131-S131</f>
        <v>4</v>
      </c>
      <c r="AA131" s="17">
        <f>RANDBETWEEN(5,10)+IF(J131&lt;1,1,J131)*T131</f>
        <v>10</v>
      </c>
      <c r="AB131" s="17">
        <f>IF(J131&lt;1,20-$Q131,21-$J131-$Q131)</f>
        <v>20</v>
      </c>
      <c r="AC131" s="17" t="str">
        <f>IF(V131="L/Sword","1d8","1d6")&amp;IF(R131&gt;0,"+"&amp;TEXT(R131,0)," ")</f>
        <v>1d6 </v>
      </c>
      <c r="AD131" s="17">
        <f>IF(L131&lt;1,20-$U131,21-$J131-$U131)</f>
        <v>20</v>
      </c>
      <c r="AE131" t="s">
        <v>566</v>
      </c>
      <c r="AF131" s="17" t="str">
        <f>TEXT(RANDBETWEEN(0,0),0)&amp;"gp "&amp;TEXT(RANDBETWEEN(1,4),0)&amp;"sp "&amp;TEXT(RANDBETWEEN(1,6),0)&amp;"cp "</f>
        <v>0gp 1sp 3cp </v>
      </c>
      <c r="AG131" t="s">
        <v>826</v>
      </c>
    </row>
    <row r="132" spans="1:33" ht="12.75">
      <c r="A132" t="s">
        <v>817</v>
      </c>
      <c r="B132" t="s">
        <v>301</v>
      </c>
      <c r="C132" t="s">
        <v>302</v>
      </c>
      <c r="D132" t="s">
        <v>827</v>
      </c>
      <c r="E132" t="s">
        <v>819</v>
      </c>
      <c r="F132" t="s">
        <v>560</v>
      </c>
      <c r="G132" t="s">
        <v>561</v>
      </c>
      <c r="H132" s="17">
        <f>RANDBETWEEN(19,24)</f>
        <v>21</v>
      </c>
      <c r="I132" t="s">
        <v>562</v>
      </c>
      <c r="J132">
        <v>1</v>
      </c>
      <c r="K132" s="16">
        <v>17</v>
      </c>
      <c r="L132" s="17">
        <v>9</v>
      </c>
      <c r="M132" s="17">
        <v>12</v>
      </c>
      <c r="N132" s="17">
        <v>11</v>
      </c>
      <c r="O132" s="17">
        <v>14</v>
      </c>
      <c r="P132" s="18">
        <v>13</v>
      </c>
      <c r="Q132" s="17">
        <f>IF($K132&gt;15,0,0)+IF($K132&gt;16,1,0)+IF($K132&gt;17,0,0)</f>
        <v>1</v>
      </c>
      <c r="R132" s="17">
        <f>IF($K132&gt;15,1,0)+IF($K132&gt;16,0,0)+IF($K132&gt;17,2,0)</f>
        <v>1</v>
      </c>
      <c r="S132" s="17">
        <f>IF(N132&lt;15,0,N132-14)</f>
        <v>0</v>
      </c>
      <c r="T132" s="17">
        <f>IF(O132&lt;15,0,O132-14)</f>
        <v>0</v>
      </c>
      <c r="U132" s="17">
        <f>IF(N132&lt;16,0,N132-15)</f>
        <v>0</v>
      </c>
      <c r="V132" t="s">
        <v>579</v>
      </c>
      <c r="W132" t="s">
        <v>564</v>
      </c>
      <c r="X132" t="s">
        <v>594</v>
      </c>
      <c r="Y132">
        <v>4</v>
      </c>
      <c r="Z132" s="17">
        <f>Y132-S132</f>
        <v>4</v>
      </c>
      <c r="AA132" s="17">
        <f>RANDBETWEEN(5,10)+IF(J132&lt;1,1,J132)*T132</f>
        <v>10</v>
      </c>
      <c r="AB132" s="17">
        <f>IF(J132&lt;1,20-$Q132,21-$J132-$Q132)</f>
        <v>19</v>
      </c>
      <c r="AC132" s="17" t="str">
        <f>IF(V132="L/Sword","1d8","1d6")&amp;IF(R132&gt;0,"+"&amp;TEXT(R132,0)," ")</f>
        <v>1d6+1</v>
      </c>
      <c r="AD132" s="17">
        <f>IF(L132&lt;1,20-$U132,21-$J132-$U132)</f>
        <v>20</v>
      </c>
      <c r="AE132" t="s">
        <v>566</v>
      </c>
      <c r="AF132" s="17" t="str">
        <f>TEXT(RANDBETWEEN(0,0),0)&amp;"gp "&amp;TEXT(RANDBETWEEN(1,4),0)&amp;"sp "&amp;TEXT(RANDBETWEEN(1,6),0)&amp;"cp "</f>
        <v>0gp 4sp 2cp </v>
      </c>
      <c r="AG132" t="s">
        <v>828</v>
      </c>
    </row>
    <row r="133" spans="1:33" ht="12.75">
      <c r="A133" t="s">
        <v>817</v>
      </c>
      <c r="B133" t="s">
        <v>303</v>
      </c>
      <c r="C133" t="s">
        <v>304</v>
      </c>
      <c r="E133" t="s">
        <v>819</v>
      </c>
      <c r="F133" t="s">
        <v>560</v>
      </c>
      <c r="G133" t="s">
        <v>561</v>
      </c>
      <c r="H133" s="17">
        <f>RANDBETWEEN(19,24)</f>
        <v>24</v>
      </c>
      <c r="I133" t="s">
        <v>562</v>
      </c>
      <c r="J133">
        <v>1</v>
      </c>
      <c r="K133" s="16">
        <v>10</v>
      </c>
      <c r="L133" s="17">
        <v>10</v>
      </c>
      <c r="M133" s="17">
        <v>11</v>
      </c>
      <c r="N133" s="17">
        <v>13</v>
      </c>
      <c r="O133" s="17">
        <v>11</v>
      </c>
      <c r="P133" s="18">
        <v>14</v>
      </c>
      <c r="Q133" s="17">
        <f>IF($K133&gt;15,0,0)+IF($K133&gt;16,1,0)+IF($K133&gt;17,0,0)</f>
        <v>0</v>
      </c>
      <c r="R133" s="17">
        <f>IF($K133&gt;15,1,0)+IF($K133&gt;16,0,0)+IF($K133&gt;17,2,0)</f>
        <v>0</v>
      </c>
      <c r="S133" s="17">
        <f>IF(N133&lt;15,0,N133-14)</f>
        <v>0</v>
      </c>
      <c r="T133" s="17">
        <f>IF(O133&lt;15,0,O133-14)</f>
        <v>0</v>
      </c>
      <c r="U133" s="17">
        <f>IF(N133&lt;16,0,N133-15)</f>
        <v>0</v>
      </c>
      <c r="V133" t="s">
        <v>579</v>
      </c>
      <c r="W133" t="s">
        <v>564</v>
      </c>
      <c r="X133" t="s">
        <v>594</v>
      </c>
      <c r="Y133">
        <v>4</v>
      </c>
      <c r="Z133" s="17">
        <f>Y133-S133</f>
        <v>4</v>
      </c>
      <c r="AA133" s="17">
        <f>RANDBETWEEN(5,10)+IF(J133&lt;1,1,J133)*T133</f>
        <v>7</v>
      </c>
      <c r="AB133" s="17">
        <f>IF(J133&lt;1,20-$Q133,21-$J133-$Q133)</f>
        <v>20</v>
      </c>
      <c r="AC133" s="17" t="str">
        <f>IF(V133="L/Sword","1d8","1d6")&amp;IF(R133&gt;0,"+"&amp;TEXT(R133,0)," ")</f>
        <v>1d6 </v>
      </c>
      <c r="AD133" s="17">
        <f>IF(L133&lt;1,20-$U133,21-$J133-$U133)</f>
        <v>20</v>
      </c>
      <c r="AE133" t="s">
        <v>566</v>
      </c>
      <c r="AF133" s="17" t="str">
        <f>TEXT(RANDBETWEEN(0,0),0)&amp;"gp "&amp;TEXT(RANDBETWEEN(1,4),0)&amp;"sp "&amp;TEXT(RANDBETWEEN(1,6),0)&amp;"cp "</f>
        <v>0gp 3sp 3cp </v>
      </c>
      <c r="AG133" t="s">
        <v>829</v>
      </c>
    </row>
    <row r="134" spans="1:33" ht="12.75">
      <c r="A134" t="s">
        <v>817</v>
      </c>
      <c r="B134" t="s">
        <v>305</v>
      </c>
      <c r="C134" t="s">
        <v>306</v>
      </c>
      <c r="E134" t="s">
        <v>819</v>
      </c>
      <c r="F134" t="s">
        <v>560</v>
      </c>
      <c r="G134" t="s">
        <v>561</v>
      </c>
      <c r="H134" s="17">
        <f>RANDBETWEEN(19,24)</f>
        <v>24</v>
      </c>
      <c r="I134" t="s">
        <v>562</v>
      </c>
      <c r="J134">
        <v>1</v>
      </c>
      <c r="K134" s="16">
        <v>13</v>
      </c>
      <c r="L134" s="17">
        <v>13</v>
      </c>
      <c r="M134" s="17">
        <v>9</v>
      </c>
      <c r="N134" s="17">
        <v>14</v>
      </c>
      <c r="O134" s="17">
        <v>10</v>
      </c>
      <c r="P134" s="18">
        <v>16</v>
      </c>
      <c r="Q134" s="17">
        <f>IF($K134&gt;15,0,0)+IF($K134&gt;16,1,0)+IF($K134&gt;17,0,0)</f>
        <v>0</v>
      </c>
      <c r="R134" s="17">
        <f>IF($K134&gt;15,1,0)+IF($K134&gt;16,0,0)+IF($K134&gt;17,2,0)</f>
        <v>0</v>
      </c>
      <c r="S134" s="17">
        <f>IF(N134&lt;15,0,N134-14)</f>
        <v>0</v>
      </c>
      <c r="T134" s="17">
        <f>IF(O134&lt;15,0,O134-14)</f>
        <v>0</v>
      </c>
      <c r="U134" s="17">
        <f>IF(N134&lt;16,0,N134-15)</f>
        <v>0</v>
      </c>
      <c r="V134" t="s">
        <v>579</v>
      </c>
      <c r="W134" t="s">
        <v>564</v>
      </c>
      <c r="X134" t="s">
        <v>594</v>
      </c>
      <c r="Y134">
        <v>4</v>
      </c>
      <c r="Z134" s="17">
        <f>Y134-S134</f>
        <v>4</v>
      </c>
      <c r="AA134" s="17">
        <f>RANDBETWEEN(5,10)+IF(J134&lt;1,1,J134)*T134</f>
        <v>8</v>
      </c>
      <c r="AB134" s="17">
        <f>IF(J134&lt;1,20-$Q134,21-$J134-$Q134)</f>
        <v>20</v>
      </c>
      <c r="AC134" s="17" t="str">
        <f>IF(V134="L/Sword","1d8","1d6")&amp;IF(R134&gt;0,"+"&amp;TEXT(R134,0)," ")</f>
        <v>1d6 </v>
      </c>
      <c r="AD134" s="17">
        <f>IF(L134&lt;1,20-$U134,21-$J134-$U134)</f>
        <v>20</v>
      </c>
      <c r="AE134" t="s">
        <v>566</v>
      </c>
      <c r="AF134" s="17" t="str">
        <f>TEXT(RANDBETWEEN(0,0),0)&amp;"gp "&amp;TEXT(RANDBETWEEN(1,4),0)&amp;"sp "&amp;TEXT(RANDBETWEEN(1,6),0)&amp;"cp "</f>
        <v>0gp 1sp 3cp </v>
      </c>
      <c r="AG134" t="s">
        <v>830</v>
      </c>
    </row>
    <row r="135" spans="1:33" ht="12.75">
      <c r="A135" t="s">
        <v>817</v>
      </c>
      <c r="B135" t="s">
        <v>307</v>
      </c>
      <c r="C135" t="s">
        <v>308</v>
      </c>
      <c r="D135" t="s">
        <v>831</v>
      </c>
      <c r="E135" t="s">
        <v>819</v>
      </c>
      <c r="F135" t="s">
        <v>560</v>
      </c>
      <c r="G135" t="s">
        <v>561</v>
      </c>
      <c r="H135" s="17">
        <f>RANDBETWEEN(19,24)</f>
        <v>21</v>
      </c>
      <c r="I135" t="s">
        <v>562</v>
      </c>
      <c r="J135">
        <v>1</v>
      </c>
      <c r="K135" s="16">
        <v>15</v>
      </c>
      <c r="L135" s="17">
        <v>12</v>
      </c>
      <c r="M135" s="17">
        <v>12</v>
      </c>
      <c r="N135" s="17">
        <v>17</v>
      </c>
      <c r="O135" s="17">
        <v>18</v>
      </c>
      <c r="P135" s="18">
        <v>15</v>
      </c>
      <c r="Q135" s="17">
        <f>IF($K135&gt;15,0,0)+IF($K135&gt;16,1,0)+IF($K135&gt;17,0,0)</f>
        <v>0</v>
      </c>
      <c r="R135" s="17">
        <f>IF($K135&gt;15,1,0)+IF($K135&gt;16,0,0)+IF($K135&gt;17,2,0)</f>
        <v>0</v>
      </c>
      <c r="S135" s="17">
        <f>IF(N135&lt;15,0,N135-14)</f>
        <v>3</v>
      </c>
      <c r="T135" s="17">
        <f>IF(O135&lt;15,0,O135-14)</f>
        <v>4</v>
      </c>
      <c r="U135" s="17">
        <f>IF(N135&lt;16,0,N135-15)</f>
        <v>2</v>
      </c>
      <c r="V135" t="s">
        <v>579</v>
      </c>
      <c r="W135" t="s">
        <v>564</v>
      </c>
      <c r="X135" t="s">
        <v>594</v>
      </c>
      <c r="Y135">
        <v>4</v>
      </c>
      <c r="Z135" s="17">
        <f>Y135-S135</f>
        <v>1</v>
      </c>
      <c r="AA135" s="17">
        <f>RANDBETWEEN(5,10)+IF(J135&lt;1,1,J135)*T135</f>
        <v>12</v>
      </c>
      <c r="AB135" s="17">
        <f>IF(J135&lt;1,20-$Q135,21-$J135-$Q135)</f>
        <v>20</v>
      </c>
      <c r="AC135" s="17" t="str">
        <f>IF(V135="L/Sword","1d8","1d6")&amp;IF(R135&gt;0,"+"&amp;TEXT(R135,0)," ")</f>
        <v>1d6 </v>
      </c>
      <c r="AD135" s="17">
        <f>IF(L135&lt;1,20-$U135,21-$J135-$U135)</f>
        <v>18</v>
      </c>
      <c r="AE135" t="s">
        <v>566</v>
      </c>
      <c r="AF135" s="17" t="str">
        <f>TEXT(RANDBETWEEN(0,0),0)&amp;"gp "&amp;TEXT(RANDBETWEEN(1,4),0)&amp;"sp "&amp;TEXT(RANDBETWEEN(1,6),0)&amp;"cp "</f>
        <v>0gp 2sp 5cp </v>
      </c>
      <c r="AG135" t="s">
        <v>832</v>
      </c>
    </row>
    <row r="136" spans="1:33" ht="12.75">
      <c r="A136" t="s">
        <v>817</v>
      </c>
      <c r="B136" t="s">
        <v>309</v>
      </c>
      <c r="C136" t="s">
        <v>310</v>
      </c>
      <c r="D136" t="s">
        <v>833</v>
      </c>
      <c r="E136" t="s">
        <v>819</v>
      </c>
      <c r="F136" t="s">
        <v>560</v>
      </c>
      <c r="G136" t="s">
        <v>561</v>
      </c>
      <c r="H136" s="17">
        <f>RANDBETWEEN(19,24)</f>
        <v>23</v>
      </c>
      <c r="I136" t="s">
        <v>562</v>
      </c>
      <c r="J136">
        <v>1</v>
      </c>
      <c r="K136" s="16">
        <v>17</v>
      </c>
      <c r="L136" s="17">
        <v>10</v>
      </c>
      <c r="M136" s="17">
        <v>11</v>
      </c>
      <c r="N136" s="17">
        <v>12</v>
      </c>
      <c r="O136" s="17">
        <v>12</v>
      </c>
      <c r="P136" s="18">
        <v>10</v>
      </c>
      <c r="Q136" s="17">
        <f>IF($K136&gt;15,0,0)+IF($K136&gt;16,1,0)+IF($K136&gt;17,0,0)</f>
        <v>1</v>
      </c>
      <c r="R136" s="17">
        <f>IF($K136&gt;15,1,0)+IF($K136&gt;16,0,0)+IF($K136&gt;17,2,0)</f>
        <v>1</v>
      </c>
      <c r="S136" s="17">
        <f>IF(N136&lt;15,0,N136-14)</f>
        <v>0</v>
      </c>
      <c r="T136" s="17">
        <f>IF(O136&lt;15,0,O136-14)</f>
        <v>0</v>
      </c>
      <c r="U136" s="17">
        <f>IF(N136&lt;16,0,N136-15)</f>
        <v>0</v>
      </c>
      <c r="V136" t="s">
        <v>579</v>
      </c>
      <c r="W136" t="s">
        <v>564</v>
      </c>
      <c r="X136" t="s">
        <v>594</v>
      </c>
      <c r="Y136">
        <v>4</v>
      </c>
      <c r="Z136" s="17">
        <f>Y136-S136</f>
        <v>4</v>
      </c>
      <c r="AA136" s="17">
        <f>RANDBETWEEN(5,10)+IF(J136&lt;1,1,J136)*T136</f>
        <v>9</v>
      </c>
      <c r="AB136" s="17">
        <f>IF(J136&lt;1,20-$Q136,21-$J136-$Q136)</f>
        <v>19</v>
      </c>
      <c r="AC136" s="17" t="str">
        <f>IF(V136="L/Sword","1d8","1d6")&amp;IF(R136&gt;0,"+"&amp;TEXT(R136,0)," ")</f>
        <v>1d6+1</v>
      </c>
      <c r="AD136" s="17">
        <f>IF(L136&lt;1,20-$U136,21-$J136-$U136)</f>
        <v>20</v>
      </c>
      <c r="AE136" t="s">
        <v>566</v>
      </c>
      <c r="AF136" s="17" t="str">
        <f>TEXT(RANDBETWEEN(0,0),0)&amp;"gp "&amp;TEXT(RANDBETWEEN(1,4),0)&amp;"sp "&amp;TEXT(RANDBETWEEN(1,6),0)&amp;"cp "</f>
        <v>0gp 1sp 4cp </v>
      </c>
      <c r="AG136" t="s">
        <v>834</v>
      </c>
    </row>
    <row r="137" spans="1:33" ht="12.75">
      <c r="A137" t="s">
        <v>817</v>
      </c>
      <c r="B137" t="s">
        <v>311</v>
      </c>
      <c r="C137" t="s">
        <v>312</v>
      </c>
      <c r="D137" t="s">
        <v>578</v>
      </c>
      <c r="E137" t="s">
        <v>819</v>
      </c>
      <c r="F137" t="s">
        <v>560</v>
      </c>
      <c r="G137" t="s">
        <v>561</v>
      </c>
      <c r="H137" s="17">
        <f>RANDBETWEEN(19,24)</f>
        <v>24</v>
      </c>
      <c r="I137" t="s">
        <v>562</v>
      </c>
      <c r="J137">
        <v>1</v>
      </c>
      <c r="K137" s="16">
        <v>12</v>
      </c>
      <c r="L137" s="17">
        <v>7</v>
      </c>
      <c r="M137" s="17">
        <v>8</v>
      </c>
      <c r="N137" s="17">
        <v>18</v>
      </c>
      <c r="O137" s="17">
        <v>11</v>
      </c>
      <c r="P137" s="18">
        <v>15</v>
      </c>
      <c r="Q137" s="17">
        <f>IF($K137&gt;15,0,0)+IF($K137&gt;16,1,0)+IF($K137&gt;17,0,0)</f>
        <v>0</v>
      </c>
      <c r="R137" s="17">
        <f>IF($K137&gt;15,1,0)+IF($K137&gt;16,0,0)+IF($K137&gt;17,2,0)</f>
        <v>0</v>
      </c>
      <c r="S137" s="17">
        <f>IF(N137&lt;15,0,N137-14)</f>
        <v>4</v>
      </c>
      <c r="T137" s="17">
        <f>IF(O137&lt;15,0,O137-14)</f>
        <v>0</v>
      </c>
      <c r="U137" s="17">
        <f>IF(N137&lt;16,0,N137-15)</f>
        <v>3</v>
      </c>
      <c r="V137" t="s">
        <v>579</v>
      </c>
      <c r="W137" t="s">
        <v>564</v>
      </c>
      <c r="X137" t="s">
        <v>594</v>
      </c>
      <c r="Y137">
        <v>4</v>
      </c>
      <c r="Z137" s="17">
        <f>Y137-S137</f>
        <v>0</v>
      </c>
      <c r="AA137" s="17">
        <f>RANDBETWEEN(5,10)+IF(J137&lt;1,1,J137)*T137</f>
        <v>7</v>
      </c>
      <c r="AB137" s="17">
        <f>IF(J137&lt;1,20-$Q137,21-$J137-$Q137)</f>
        <v>20</v>
      </c>
      <c r="AC137" s="17" t="str">
        <f>IF(V137="L/Sword","1d8","1d6")&amp;IF(R137&gt;0,"+"&amp;TEXT(R137,0)," ")</f>
        <v>1d6 </v>
      </c>
      <c r="AD137" s="17">
        <f>IF(L137&lt;1,20-$U137,21-$J137-$U137)</f>
        <v>17</v>
      </c>
      <c r="AE137" t="s">
        <v>566</v>
      </c>
      <c r="AF137" s="17" t="str">
        <f>TEXT(RANDBETWEEN(0,0),0)&amp;"gp "&amp;TEXT(RANDBETWEEN(1,4),0)&amp;"sp "&amp;TEXT(RANDBETWEEN(1,6),0)&amp;"cp "</f>
        <v>0gp 2sp 6cp </v>
      </c>
      <c r="AG137" t="s">
        <v>835</v>
      </c>
    </row>
    <row r="138" spans="1:33" ht="12.75">
      <c r="A138" t="s">
        <v>817</v>
      </c>
      <c r="B138" t="s">
        <v>313</v>
      </c>
      <c r="C138" t="s">
        <v>314</v>
      </c>
      <c r="D138" t="s">
        <v>836</v>
      </c>
      <c r="E138" t="s">
        <v>819</v>
      </c>
      <c r="F138" t="s">
        <v>560</v>
      </c>
      <c r="G138" t="s">
        <v>561</v>
      </c>
      <c r="H138" s="17">
        <f>RANDBETWEEN(19,24)</f>
        <v>21</v>
      </c>
      <c r="I138" t="s">
        <v>562</v>
      </c>
      <c r="J138">
        <v>1</v>
      </c>
      <c r="K138" s="16">
        <v>14</v>
      </c>
      <c r="L138" s="17">
        <v>14</v>
      </c>
      <c r="M138" s="17">
        <v>9</v>
      </c>
      <c r="N138" s="17">
        <v>13</v>
      </c>
      <c r="O138" s="17">
        <v>9</v>
      </c>
      <c r="P138" s="18">
        <v>9</v>
      </c>
      <c r="Q138" s="17">
        <f>IF($K138&gt;15,0,0)+IF($K138&gt;16,1,0)+IF($K138&gt;17,0,0)</f>
        <v>0</v>
      </c>
      <c r="R138" s="17">
        <f>IF($K138&gt;15,1,0)+IF($K138&gt;16,0,0)+IF($K138&gt;17,2,0)</f>
        <v>0</v>
      </c>
      <c r="S138" s="17">
        <f>IF(N138&lt;15,0,N138-14)</f>
        <v>0</v>
      </c>
      <c r="T138" s="17">
        <f>IF(O138&lt;15,0,O138-14)</f>
        <v>0</v>
      </c>
      <c r="U138" s="17">
        <f>IF(N138&lt;16,0,N138-15)</f>
        <v>0</v>
      </c>
      <c r="V138" t="s">
        <v>579</v>
      </c>
      <c r="W138" t="s">
        <v>564</v>
      </c>
      <c r="X138" t="s">
        <v>594</v>
      </c>
      <c r="Y138">
        <v>4</v>
      </c>
      <c r="Z138" s="17">
        <f>Y138-S138</f>
        <v>4</v>
      </c>
      <c r="AA138" s="17">
        <f>RANDBETWEEN(5,10)+IF(J138&lt;1,1,J138)*T138</f>
        <v>6</v>
      </c>
      <c r="AB138" s="17">
        <f>IF(J138&lt;1,20-$Q138,21-$J138-$Q138)</f>
        <v>20</v>
      </c>
      <c r="AC138" s="17" t="str">
        <f>IF(V138="L/Sword","1d8","1d6")&amp;IF(R138&gt;0,"+"&amp;TEXT(R138,0)," ")</f>
        <v>1d6 </v>
      </c>
      <c r="AD138" s="17">
        <f>IF(L138&lt;1,20-$U138,21-$J138-$U138)</f>
        <v>20</v>
      </c>
      <c r="AE138" t="s">
        <v>566</v>
      </c>
      <c r="AF138" s="17" t="str">
        <f>TEXT(RANDBETWEEN(0,0),0)&amp;"gp "&amp;TEXT(RANDBETWEEN(1,4),0)&amp;"sp "&amp;TEXT(RANDBETWEEN(1,6),0)&amp;"cp "</f>
        <v>0gp 2sp 5cp </v>
      </c>
      <c r="AG138" t="s">
        <v>837</v>
      </c>
    </row>
    <row r="139" spans="1:33" ht="12.75">
      <c r="A139" s="12" t="s">
        <v>838</v>
      </c>
      <c r="B139" t="s">
        <v>315</v>
      </c>
      <c r="C139" t="s">
        <v>316</v>
      </c>
      <c r="E139" t="s">
        <v>839</v>
      </c>
      <c r="F139" t="s">
        <v>560</v>
      </c>
      <c r="G139" t="s">
        <v>561</v>
      </c>
      <c r="H139" s="17">
        <f>RANDBETWEEN(19,24)+6</f>
        <v>28</v>
      </c>
      <c r="I139" t="s">
        <v>562</v>
      </c>
      <c r="J139">
        <v>2</v>
      </c>
      <c r="K139" s="16">
        <v>13</v>
      </c>
      <c r="L139" s="17">
        <v>12</v>
      </c>
      <c r="M139" s="17">
        <v>15</v>
      </c>
      <c r="N139" s="17">
        <v>11</v>
      </c>
      <c r="O139" s="17">
        <v>13</v>
      </c>
      <c r="P139" s="18">
        <v>12</v>
      </c>
      <c r="Q139" s="17">
        <f>IF($K139&gt;15,0,0)+IF($K139&gt;16,1,0)+IF($K139&gt;17,0,0)</f>
        <v>0</v>
      </c>
      <c r="R139" s="17">
        <f>IF($K139&gt;15,1,0)+IF($K139&gt;16,0,0)+IF($K139&gt;17,2,0)</f>
        <v>0</v>
      </c>
      <c r="S139" s="17">
        <f>IF(N139&lt;15,0,N139-14)</f>
        <v>0</v>
      </c>
      <c r="T139" s="17">
        <f>IF(O139&lt;15,0,O139-14)</f>
        <v>0</v>
      </c>
      <c r="U139" s="17">
        <f>IF(N139&lt;16,0,N139-15)</f>
        <v>0</v>
      </c>
      <c r="V139" t="s">
        <v>579</v>
      </c>
      <c r="W139" t="s">
        <v>607</v>
      </c>
      <c r="X139" t="s">
        <v>594</v>
      </c>
      <c r="Y139">
        <v>4</v>
      </c>
      <c r="Z139" s="17">
        <f>Y139-S139</f>
        <v>4</v>
      </c>
      <c r="AA139" s="17">
        <f>RANDBETWEEN(5,10)+RANDBETWEEN(3,10)+IF(J123&lt;1,1,J123)*T123</f>
        <v>15</v>
      </c>
      <c r="AB139" s="17">
        <f>IF(J139&lt;1,20-$Q139,21-$J139-$Q139)</f>
        <v>19</v>
      </c>
      <c r="AC139" s="17" t="str">
        <f>IF(V139="L/Sword","1d8","1d6")&amp;IF(R139&gt;0,"+"&amp;TEXT(R139,0)," ")</f>
        <v>1d6 </v>
      </c>
      <c r="AD139" s="17">
        <f>IF(L139&lt;1,20-$U139,21-$J139-$U139)</f>
        <v>19</v>
      </c>
      <c r="AE139" t="s">
        <v>566</v>
      </c>
      <c r="AF139" s="17" t="str">
        <f>TEXT(RANDBETWEEN(0,0),0)&amp;"gp "&amp;TEXT(RANDBETWEEN(1,4),0)&amp;"sp "&amp;TEXT(RANDBETWEEN(1,6),0)&amp;"cp "</f>
        <v>0gp 3sp 6cp </v>
      </c>
      <c r="AG139" t="s">
        <v>840</v>
      </c>
    </row>
    <row r="140" spans="1:33" ht="12.75">
      <c r="A140" t="s">
        <v>841</v>
      </c>
      <c r="B140" t="s">
        <v>317</v>
      </c>
      <c r="C140" t="s">
        <v>318</v>
      </c>
      <c r="D140" t="s">
        <v>842</v>
      </c>
      <c r="E140" t="s">
        <v>843</v>
      </c>
      <c r="F140" t="s">
        <v>605</v>
      </c>
      <c r="G140" t="s">
        <v>561</v>
      </c>
      <c r="H140" s="17">
        <f>RANDBETWEEN(19,24)</f>
        <v>21</v>
      </c>
      <c r="I140" t="s">
        <v>562</v>
      </c>
      <c r="J140">
        <v>1</v>
      </c>
      <c r="K140" s="16">
        <v>15</v>
      </c>
      <c r="L140" s="17">
        <v>12</v>
      </c>
      <c r="M140" s="17">
        <v>12</v>
      </c>
      <c r="N140" s="17">
        <v>12</v>
      </c>
      <c r="O140" s="17">
        <v>13</v>
      </c>
      <c r="P140" s="18">
        <v>10</v>
      </c>
      <c r="Q140" s="17">
        <f>IF($K140&gt;15,0,0)+IF($K140&gt;16,1,0)+IF($K140&gt;17,0,0)</f>
        <v>0</v>
      </c>
      <c r="R140" s="17">
        <f>IF($K140&gt;15,1,0)+IF($K140&gt;16,0,0)+IF($K140&gt;17,2,0)</f>
        <v>0</v>
      </c>
      <c r="S140" s="17">
        <f>IF(N140&lt;15,0,N140-14)</f>
        <v>0</v>
      </c>
      <c r="T140" s="17">
        <f>IF(O140&lt;15,0,O140-14)</f>
        <v>0</v>
      </c>
      <c r="U140" s="17">
        <f>IF(N140&lt;16,0,N140-15)</f>
        <v>0</v>
      </c>
      <c r="V140" t="s">
        <v>606</v>
      </c>
      <c r="W140" t="s">
        <v>607</v>
      </c>
      <c r="X140" t="s">
        <v>689</v>
      </c>
      <c r="Y140">
        <v>5</v>
      </c>
      <c r="Z140" s="17">
        <f>Y140-S140</f>
        <v>5</v>
      </c>
      <c r="AA140" s="17">
        <f>RANDBETWEEN(5,10)+IF(J140&lt;1,1,J140)*T140</f>
        <v>9</v>
      </c>
      <c r="AB140" s="17">
        <f>IF(J140&lt;1,20-$Q140,21-$J140-$Q140)</f>
        <v>20</v>
      </c>
      <c r="AC140" s="17" t="str">
        <f>IF(V140="L/Sword","1d8","1d6")&amp;IF(R140&gt;0,"+"&amp;TEXT(R140,0)," ")</f>
        <v>1d6 </v>
      </c>
      <c r="AD140" s="17">
        <f>IF(L140&lt;1,20-$U140,21-$J140-$U140)</f>
        <v>20</v>
      </c>
      <c r="AE140" t="s">
        <v>566</v>
      </c>
      <c r="AF140" s="17" t="str">
        <f>TEXT(RANDBETWEEN(0,0),0)&amp;"gp "&amp;TEXT(RANDBETWEEN(1,4),0)&amp;"sp "&amp;TEXT(RANDBETWEEN(1,6),0)&amp;"cp "</f>
        <v>0gp 1sp 2cp </v>
      </c>
      <c r="AG140" t="s">
        <v>844</v>
      </c>
    </row>
    <row r="141" spans="1:33" ht="12.75">
      <c r="A141" t="s">
        <v>841</v>
      </c>
      <c r="B141" t="s">
        <v>319</v>
      </c>
      <c r="C141" t="s">
        <v>320</v>
      </c>
      <c r="E141" t="s">
        <v>843</v>
      </c>
      <c r="F141" t="s">
        <v>605</v>
      </c>
      <c r="G141" t="s">
        <v>561</v>
      </c>
      <c r="H141" s="17">
        <f>RANDBETWEEN(19,24)</f>
        <v>23</v>
      </c>
      <c r="I141" t="s">
        <v>562</v>
      </c>
      <c r="J141">
        <v>1</v>
      </c>
      <c r="K141" s="16">
        <v>12</v>
      </c>
      <c r="L141" s="17">
        <v>16</v>
      </c>
      <c r="M141" s="17">
        <v>13</v>
      </c>
      <c r="N141" s="17">
        <v>9</v>
      </c>
      <c r="O141" s="17">
        <v>10</v>
      </c>
      <c r="P141" s="18">
        <v>14</v>
      </c>
      <c r="Q141" s="17">
        <f>IF($K141&gt;15,0,0)+IF($K141&gt;16,1,0)+IF($K141&gt;17,0,0)</f>
        <v>0</v>
      </c>
      <c r="R141" s="17">
        <f>IF($K141&gt;15,1,0)+IF($K141&gt;16,0,0)+IF($K141&gt;17,2,0)</f>
        <v>0</v>
      </c>
      <c r="S141" s="17">
        <f>IF(N141&lt;15,0,N141-14)</f>
        <v>0</v>
      </c>
      <c r="T141" s="17">
        <f>IF(O141&lt;15,0,O141-14)</f>
        <v>0</v>
      </c>
      <c r="U141" s="17">
        <f>IF(N141&lt;16,0,N141-15)</f>
        <v>0</v>
      </c>
      <c r="V141" t="s">
        <v>606</v>
      </c>
      <c r="W141" t="s">
        <v>607</v>
      </c>
      <c r="X141" t="s">
        <v>689</v>
      </c>
      <c r="Y141">
        <v>5</v>
      </c>
      <c r="Z141" s="17">
        <f>Y141-S141</f>
        <v>5</v>
      </c>
      <c r="AA141" s="17">
        <f>RANDBETWEEN(5,10)+IF(J141&lt;1,1,J141)*T141</f>
        <v>5</v>
      </c>
      <c r="AB141" s="17">
        <f>IF(J141&lt;1,20-$Q141,21-$J141-$Q141)</f>
        <v>20</v>
      </c>
      <c r="AC141" s="17" t="str">
        <f>IF(V141="L/Sword","1d8","1d6")&amp;IF(R141&gt;0,"+"&amp;TEXT(R141,0)," ")</f>
        <v>1d6 </v>
      </c>
      <c r="AD141" s="17">
        <f>IF(L141&lt;1,20-$U141,21-$J141-$U141)</f>
        <v>20</v>
      </c>
      <c r="AE141" t="s">
        <v>566</v>
      </c>
      <c r="AF141" s="17" t="str">
        <f>TEXT(RANDBETWEEN(0,0),0)&amp;"gp "&amp;TEXT(RANDBETWEEN(1,4),0)&amp;"sp "&amp;TEXT(RANDBETWEEN(1,6),0)&amp;"cp "</f>
        <v>0gp 3sp 5cp </v>
      </c>
      <c r="AG141" t="s">
        <v>845</v>
      </c>
    </row>
    <row r="142" spans="1:33" ht="12.75">
      <c r="A142" t="s">
        <v>841</v>
      </c>
      <c r="B142" t="s">
        <v>321</v>
      </c>
      <c r="C142" t="s">
        <v>322</v>
      </c>
      <c r="E142" t="s">
        <v>843</v>
      </c>
      <c r="F142" t="s">
        <v>605</v>
      </c>
      <c r="G142" t="s">
        <v>561</v>
      </c>
      <c r="H142" s="17">
        <f>RANDBETWEEN(19,24)</f>
        <v>20</v>
      </c>
      <c r="I142" t="s">
        <v>562</v>
      </c>
      <c r="J142">
        <v>1</v>
      </c>
      <c r="K142" s="16">
        <v>13</v>
      </c>
      <c r="L142" s="17">
        <v>10</v>
      </c>
      <c r="M142" s="17">
        <v>12</v>
      </c>
      <c r="N142" s="17">
        <v>13</v>
      </c>
      <c r="O142" s="17">
        <v>10</v>
      </c>
      <c r="P142" s="18">
        <v>10</v>
      </c>
      <c r="Q142" s="17">
        <f>IF($K142&gt;15,0,0)+IF($K142&gt;16,1,0)+IF($K142&gt;17,0,0)</f>
        <v>0</v>
      </c>
      <c r="R142" s="17">
        <f>IF($K142&gt;15,1,0)+IF($K142&gt;16,0,0)+IF($K142&gt;17,2,0)</f>
        <v>0</v>
      </c>
      <c r="S142" s="17">
        <f>IF(N142&lt;15,0,N142-14)</f>
        <v>0</v>
      </c>
      <c r="T142" s="17">
        <f>IF(O142&lt;15,0,O142-14)</f>
        <v>0</v>
      </c>
      <c r="U142" s="17">
        <f>IF(N142&lt;16,0,N142-15)</f>
        <v>0</v>
      </c>
      <c r="V142" t="s">
        <v>606</v>
      </c>
      <c r="W142" t="s">
        <v>607</v>
      </c>
      <c r="X142" t="s">
        <v>689</v>
      </c>
      <c r="Y142">
        <v>5</v>
      </c>
      <c r="Z142" s="17">
        <f>Y142-S142</f>
        <v>5</v>
      </c>
      <c r="AA142" s="17">
        <f>RANDBETWEEN(5,10)+IF(J142&lt;1,1,J142)*T142</f>
        <v>9</v>
      </c>
      <c r="AB142" s="17">
        <f>IF(J142&lt;1,20-$Q142,21-$J142-$Q142)</f>
        <v>20</v>
      </c>
      <c r="AC142" s="17" t="str">
        <f>IF(V142="L/Sword","1d8","1d6")&amp;IF(R142&gt;0,"+"&amp;TEXT(R142,0)," ")</f>
        <v>1d6 </v>
      </c>
      <c r="AD142" s="17">
        <f>IF(L142&lt;1,20-$U142,21-$J142-$U142)</f>
        <v>20</v>
      </c>
      <c r="AE142" t="s">
        <v>566</v>
      </c>
      <c r="AF142" s="17" t="str">
        <f>TEXT(RANDBETWEEN(0,0),0)&amp;"gp "&amp;TEXT(RANDBETWEEN(1,4),0)&amp;"sp "&amp;TEXT(RANDBETWEEN(1,6),0)&amp;"cp "</f>
        <v>0gp 2sp 5cp </v>
      </c>
      <c r="AG142" t="s">
        <v>846</v>
      </c>
    </row>
    <row r="143" spans="1:33" ht="12.75">
      <c r="A143" t="s">
        <v>841</v>
      </c>
      <c r="B143" t="s">
        <v>323</v>
      </c>
      <c r="C143" t="s">
        <v>324</v>
      </c>
      <c r="E143" t="s">
        <v>843</v>
      </c>
      <c r="F143" t="s">
        <v>605</v>
      </c>
      <c r="G143" t="s">
        <v>561</v>
      </c>
      <c r="H143" s="17">
        <f>RANDBETWEEN(19,24)</f>
        <v>21</v>
      </c>
      <c r="I143" t="s">
        <v>562</v>
      </c>
      <c r="J143">
        <v>1</v>
      </c>
      <c r="K143" s="16">
        <v>14</v>
      </c>
      <c r="L143" s="17">
        <v>7</v>
      </c>
      <c r="M143" s="17">
        <v>14</v>
      </c>
      <c r="N143" s="17">
        <v>11</v>
      </c>
      <c r="O143" s="17">
        <v>9</v>
      </c>
      <c r="P143" s="18">
        <v>9</v>
      </c>
      <c r="Q143" s="17">
        <f>IF($K143&gt;15,0,0)+IF($K143&gt;16,1,0)+IF($K143&gt;17,0,0)</f>
        <v>0</v>
      </c>
      <c r="R143" s="17">
        <f>IF($K143&gt;15,1,0)+IF($K143&gt;16,0,0)+IF($K143&gt;17,2,0)</f>
        <v>0</v>
      </c>
      <c r="S143" s="17">
        <f>IF(N143&lt;15,0,N143-14)</f>
        <v>0</v>
      </c>
      <c r="T143" s="17">
        <f>IF(O143&lt;15,0,O143-14)</f>
        <v>0</v>
      </c>
      <c r="U143" s="17">
        <f>IF(N143&lt;16,0,N143-15)</f>
        <v>0</v>
      </c>
      <c r="V143" t="s">
        <v>606</v>
      </c>
      <c r="W143" t="s">
        <v>607</v>
      </c>
      <c r="X143" t="s">
        <v>689</v>
      </c>
      <c r="Y143">
        <v>5</v>
      </c>
      <c r="Z143" s="17">
        <f>Y143-S143</f>
        <v>5</v>
      </c>
      <c r="AA143" s="17">
        <f>RANDBETWEEN(5,10)+IF(J143&lt;1,1,J143)*T143</f>
        <v>9</v>
      </c>
      <c r="AB143" s="17">
        <f>IF(J143&lt;1,20-$Q143,21-$J143-$Q143)</f>
        <v>20</v>
      </c>
      <c r="AC143" s="17" t="str">
        <f>IF(V143="L/Sword","1d8","1d6")&amp;IF(R143&gt;0,"+"&amp;TEXT(R143,0)," ")</f>
        <v>1d6 </v>
      </c>
      <c r="AD143" s="17">
        <f>IF(L143&lt;1,20-$U143,21-$J143-$U143)</f>
        <v>20</v>
      </c>
      <c r="AE143" t="s">
        <v>566</v>
      </c>
      <c r="AF143" s="17" t="str">
        <f>TEXT(RANDBETWEEN(0,0),0)&amp;"gp "&amp;TEXT(RANDBETWEEN(1,4),0)&amp;"sp "&amp;TEXT(RANDBETWEEN(1,6),0)&amp;"cp "</f>
        <v>0gp 2sp 1cp </v>
      </c>
      <c r="AG143" s="22" t="s">
        <v>847</v>
      </c>
    </row>
    <row r="144" spans="1:33" ht="12.75">
      <c r="A144" t="s">
        <v>841</v>
      </c>
      <c r="B144" t="s">
        <v>325</v>
      </c>
      <c r="C144" t="s">
        <v>326</v>
      </c>
      <c r="E144" t="s">
        <v>843</v>
      </c>
      <c r="F144" t="s">
        <v>605</v>
      </c>
      <c r="G144" t="s">
        <v>561</v>
      </c>
      <c r="H144" s="17">
        <f>RANDBETWEEN(19,24)</f>
        <v>19</v>
      </c>
      <c r="I144" t="s">
        <v>562</v>
      </c>
      <c r="J144">
        <v>1</v>
      </c>
      <c r="K144" s="16">
        <v>12</v>
      </c>
      <c r="L144" s="17">
        <v>14</v>
      </c>
      <c r="M144" s="17">
        <v>13</v>
      </c>
      <c r="N144" s="17">
        <v>13</v>
      </c>
      <c r="O144" s="17">
        <v>15</v>
      </c>
      <c r="P144" s="18">
        <v>11</v>
      </c>
      <c r="Q144" s="17">
        <f>IF($K144&gt;15,0,0)+IF($K144&gt;16,1,0)+IF($K144&gt;17,0,0)</f>
        <v>0</v>
      </c>
      <c r="R144" s="17">
        <f>IF($K144&gt;15,1,0)+IF($K144&gt;16,0,0)+IF($K144&gt;17,2,0)</f>
        <v>0</v>
      </c>
      <c r="S144" s="17">
        <f>IF(N144&lt;15,0,N144-14)</f>
        <v>0</v>
      </c>
      <c r="T144" s="17">
        <f>IF(O144&lt;15,0,O144-14)</f>
        <v>1</v>
      </c>
      <c r="U144" s="17">
        <f>IF(N144&lt;16,0,N144-15)</f>
        <v>0</v>
      </c>
      <c r="V144" t="s">
        <v>606</v>
      </c>
      <c r="W144" t="s">
        <v>607</v>
      </c>
      <c r="X144" t="s">
        <v>689</v>
      </c>
      <c r="Y144">
        <v>5</v>
      </c>
      <c r="Z144" s="17">
        <f>Y144-S144</f>
        <v>5</v>
      </c>
      <c r="AA144" s="17">
        <f>RANDBETWEEN(5,10)+IF(J144&lt;1,1,J144)*T144</f>
        <v>8</v>
      </c>
      <c r="AB144" s="17">
        <f>IF(J144&lt;1,20-$Q144,21-$J144-$Q144)</f>
        <v>20</v>
      </c>
      <c r="AC144" s="17" t="str">
        <f>IF(V144="L/Sword","1d8","1d6")&amp;IF(R144&gt;0,"+"&amp;TEXT(R144,0)," ")</f>
        <v>1d6 </v>
      </c>
      <c r="AD144" s="17">
        <f>IF(L144&lt;1,20-$U144,21-$J144-$U144)</f>
        <v>20</v>
      </c>
      <c r="AE144" t="s">
        <v>566</v>
      </c>
      <c r="AF144" s="17" t="str">
        <f>TEXT(RANDBETWEEN(0,0),0)&amp;"gp "&amp;TEXT(RANDBETWEEN(1,4),0)&amp;"sp "&amp;TEXT(RANDBETWEEN(1,6),0)&amp;"cp "</f>
        <v>0gp 2sp 2cp </v>
      </c>
      <c r="AG144" t="s">
        <v>848</v>
      </c>
    </row>
    <row r="145" spans="1:33" ht="12.75">
      <c r="A145" t="s">
        <v>841</v>
      </c>
      <c r="B145" t="s">
        <v>327</v>
      </c>
      <c r="C145" t="s">
        <v>328</v>
      </c>
      <c r="D145" t="s">
        <v>849</v>
      </c>
      <c r="E145" t="s">
        <v>843</v>
      </c>
      <c r="F145" t="s">
        <v>605</v>
      </c>
      <c r="G145" t="s">
        <v>561</v>
      </c>
      <c r="H145" s="17">
        <f>RANDBETWEEN(19,24)</f>
        <v>24</v>
      </c>
      <c r="I145" t="s">
        <v>562</v>
      </c>
      <c r="J145">
        <v>1</v>
      </c>
      <c r="K145" s="16">
        <v>11</v>
      </c>
      <c r="L145" s="17">
        <v>10</v>
      </c>
      <c r="M145" s="17">
        <v>12</v>
      </c>
      <c r="N145" s="17">
        <v>12</v>
      </c>
      <c r="O145" s="17">
        <v>15</v>
      </c>
      <c r="P145" s="18">
        <v>11</v>
      </c>
      <c r="Q145" s="17">
        <f>IF($K145&gt;15,0,0)+IF($K145&gt;16,1,0)+IF($K145&gt;17,0,0)</f>
        <v>0</v>
      </c>
      <c r="R145" s="17">
        <f>IF($K145&gt;15,1,0)+IF($K145&gt;16,0,0)+IF($K145&gt;17,2,0)</f>
        <v>0</v>
      </c>
      <c r="S145" s="17">
        <f>IF(N145&lt;15,0,N145-14)</f>
        <v>0</v>
      </c>
      <c r="T145" s="17">
        <f>IF(O145&lt;15,0,O145-14)</f>
        <v>1</v>
      </c>
      <c r="U145" s="17">
        <f>IF(N145&lt;16,0,N145-15)</f>
        <v>0</v>
      </c>
      <c r="V145" t="s">
        <v>606</v>
      </c>
      <c r="W145" t="s">
        <v>607</v>
      </c>
      <c r="X145" t="s">
        <v>689</v>
      </c>
      <c r="Y145">
        <v>5</v>
      </c>
      <c r="Z145" s="17">
        <f>Y145-S145</f>
        <v>5</v>
      </c>
      <c r="AA145" s="17">
        <f>RANDBETWEEN(5,10)+IF(J145&lt;1,1,J145)*T145</f>
        <v>11</v>
      </c>
      <c r="AB145" s="17">
        <f>IF(J145&lt;1,20-$Q145,21-$J145-$Q145)</f>
        <v>20</v>
      </c>
      <c r="AC145" s="17" t="str">
        <f>IF(V145="L/Sword","1d8","1d6")&amp;IF(R145&gt;0,"+"&amp;TEXT(R145,0)," ")</f>
        <v>1d6 </v>
      </c>
      <c r="AD145" s="17">
        <f>IF(L145&lt;1,20-$U145,21-$J145-$U145)</f>
        <v>20</v>
      </c>
      <c r="AE145" t="s">
        <v>566</v>
      </c>
      <c r="AF145" s="17" t="str">
        <f>TEXT(RANDBETWEEN(0,0),0)&amp;"gp "&amp;TEXT(RANDBETWEEN(1,4),0)&amp;"sp "&amp;TEXT(RANDBETWEEN(1,6),0)&amp;"cp "</f>
        <v>0gp 2sp 5cp </v>
      </c>
      <c r="AG145" t="s">
        <v>850</v>
      </c>
    </row>
    <row r="146" spans="1:33" ht="12.75">
      <c r="A146" t="s">
        <v>841</v>
      </c>
      <c r="B146" t="s">
        <v>329</v>
      </c>
      <c r="C146" t="s">
        <v>330</v>
      </c>
      <c r="E146" t="s">
        <v>843</v>
      </c>
      <c r="F146" t="s">
        <v>560</v>
      </c>
      <c r="G146" t="s">
        <v>561</v>
      </c>
      <c r="H146" s="17">
        <f>RANDBETWEEN(19,24)</f>
        <v>24</v>
      </c>
      <c r="I146" t="s">
        <v>562</v>
      </c>
      <c r="J146">
        <v>1</v>
      </c>
      <c r="K146" s="16">
        <v>12</v>
      </c>
      <c r="L146" s="17">
        <v>10</v>
      </c>
      <c r="M146" s="17">
        <v>14</v>
      </c>
      <c r="N146" s="17">
        <v>12</v>
      </c>
      <c r="O146" s="17">
        <v>9</v>
      </c>
      <c r="P146" s="18">
        <v>13</v>
      </c>
      <c r="Q146" s="17">
        <f>IF($K146&gt;15,0,0)+IF($K146&gt;16,1,0)+IF($K146&gt;17,0,0)</f>
        <v>0</v>
      </c>
      <c r="R146" s="17">
        <f>IF($K146&gt;15,1,0)+IF($K146&gt;16,0,0)+IF($K146&gt;17,2,0)</f>
        <v>0</v>
      </c>
      <c r="S146" s="17">
        <f>IF(N146&lt;15,0,N146-14)</f>
        <v>0</v>
      </c>
      <c r="T146" s="17">
        <f>IF(O146&lt;15,0,O146-14)</f>
        <v>0</v>
      </c>
      <c r="U146" s="17">
        <f>IF(N146&lt;16,0,N146-15)</f>
        <v>0</v>
      </c>
      <c r="V146" t="s">
        <v>606</v>
      </c>
      <c r="W146" t="s">
        <v>607</v>
      </c>
      <c r="X146" t="s">
        <v>689</v>
      </c>
      <c r="Y146">
        <v>5</v>
      </c>
      <c r="Z146" s="17">
        <f>Y146-S146</f>
        <v>5</v>
      </c>
      <c r="AA146" s="17">
        <f>RANDBETWEEN(5,10)+IF(J146&lt;1,1,J146)*T146</f>
        <v>9</v>
      </c>
      <c r="AB146" s="17">
        <f>IF(J146&lt;1,20-$Q146,21-$J146-$Q146)</f>
        <v>20</v>
      </c>
      <c r="AC146" s="17" t="str">
        <f>IF(V146="L/Sword","1d8","1d6")&amp;IF(R146&gt;0,"+"&amp;TEXT(R146,0)," ")</f>
        <v>1d6 </v>
      </c>
      <c r="AD146" s="17">
        <f>IF(L146&lt;1,20-$U146,21-$J146-$U146)</f>
        <v>20</v>
      </c>
      <c r="AE146" t="s">
        <v>566</v>
      </c>
      <c r="AF146" s="17" t="str">
        <f>TEXT(RANDBETWEEN(0,0),0)&amp;"gp "&amp;TEXT(RANDBETWEEN(1,4),0)&amp;"sp "&amp;TEXT(RANDBETWEEN(1,6),0)&amp;"cp "</f>
        <v>0gp 4sp 6cp </v>
      </c>
      <c r="AG146" t="s">
        <v>851</v>
      </c>
    </row>
    <row r="147" spans="1:33" ht="12.75">
      <c r="A147" t="s">
        <v>841</v>
      </c>
      <c r="B147" t="s">
        <v>331</v>
      </c>
      <c r="C147" t="s">
        <v>332</v>
      </c>
      <c r="D147" t="s">
        <v>852</v>
      </c>
      <c r="E147" t="s">
        <v>843</v>
      </c>
      <c r="F147" t="s">
        <v>560</v>
      </c>
      <c r="G147" t="s">
        <v>561</v>
      </c>
      <c r="H147" s="17">
        <f>RANDBETWEEN(19,24)</f>
        <v>22</v>
      </c>
      <c r="I147" t="s">
        <v>562</v>
      </c>
      <c r="J147">
        <v>1</v>
      </c>
      <c r="K147" s="16">
        <v>15</v>
      </c>
      <c r="L147" s="17">
        <v>11</v>
      </c>
      <c r="M147" s="17">
        <v>9</v>
      </c>
      <c r="N147" s="17">
        <v>12</v>
      </c>
      <c r="O147" s="17">
        <v>11</v>
      </c>
      <c r="P147" s="18">
        <v>8</v>
      </c>
      <c r="Q147" s="17">
        <f>IF($K147&gt;15,0,0)+IF($K147&gt;16,1,0)+IF($K147&gt;17,0,0)</f>
        <v>0</v>
      </c>
      <c r="R147" s="17">
        <f>IF($K147&gt;15,1,0)+IF($K147&gt;16,0,0)+IF($K147&gt;17,2,0)</f>
        <v>0</v>
      </c>
      <c r="S147" s="17">
        <f>IF(N147&lt;15,0,N147-14)</f>
        <v>0</v>
      </c>
      <c r="T147" s="17">
        <f>IF(O147&lt;15,0,O147-14)</f>
        <v>0</v>
      </c>
      <c r="U147" s="17">
        <f>IF(N147&lt;16,0,N147-15)</f>
        <v>0</v>
      </c>
      <c r="V147" t="s">
        <v>606</v>
      </c>
      <c r="W147" t="s">
        <v>607</v>
      </c>
      <c r="X147" t="s">
        <v>689</v>
      </c>
      <c r="Y147">
        <v>5</v>
      </c>
      <c r="Z147" s="17">
        <f>Y147-S147</f>
        <v>5</v>
      </c>
      <c r="AA147" s="17">
        <f>RANDBETWEEN(5,10)+IF(J147&lt;1,1,J147)*T147</f>
        <v>9</v>
      </c>
      <c r="AB147" s="17">
        <f>IF(J147&lt;1,20-$Q147,21-$J147-$Q147)</f>
        <v>20</v>
      </c>
      <c r="AC147" s="17" t="str">
        <f>IF(V147="L/Sword","1d8","1d6")&amp;IF(R147&gt;0,"+"&amp;TEXT(R147,0)," ")</f>
        <v>1d6 </v>
      </c>
      <c r="AD147" s="17">
        <f>IF(L147&lt;1,20-$U147,21-$J147-$U147)</f>
        <v>20</v>
      </c>
      <c r="AE147" t="s">
        <v>566</v>
      </c>
      <c r="AF147" s="17" t="str">
        <f>TEXT(RANDBETWEEN(0,0),0)&amp;"gp "&amp;TEXT(RANDBETWEEN(1,4),0)&amp;"sp "&amp;TEXT(RANDBETWEEN(1,6),0)&amp;"cp "</f>
        <v>0gp 2sp 2cp </v>
      </c>
      <c r="AG147" t="s">
        <v>853</v>
      </c>
    </row>
    <row r="148" spans="1:33" ht="12.75">
      <c r="A148" t="s">
        <v>841</v>
      </c>
      <c r="B148" t="s">
        <v>333</v>
      </c>
      <c r="C148" t="s">
        <v>334</v>
      </c>
      <c r="D148" t="s">
        <v>854</v>
      </c>
      <c r="E148" t="s">
        <v>843</v>
      </c>
      <c r="F148" t="s">
        <v>560</v>
      </c>
      <c r="G148" t="s">
        <v>561</v>
      </c>
      <c r="H148" s="17">
        <f>RANDBETWEEN(19,24)</f>
        <v>21</v>
      </c>
      <c r="I148" t="s">
        <v>562</v>
      </c>
      <c r="J148">
        <v>1</v>
      </c>
      <c r="K148" s="16">
        <v>10</v>
      </c>
      <c r="L148" s="17">
        <v>11</v>
      </c>
      <c r="M148" s="17">
        <v>11</v>
      </c>
      <c r="N148" s="17">
        <v>15</v>
      </c>
      <c r="O148" s="17">
        <v>14</v>
      </c>
      <c r="P148" s="18">
        <v>14</v>
      </c>
      <c r="Q148" s="17">
        <f>IF($K148&gt;15,0,0)+IF($K148&gt;16,1,0)+IF($K148&gt;17,0,0)</f>
        <v>0</v>
      </c>
      <c r="R148" s="17">
        <f>IF($K148&gt;15,1,0)+IF($K148&gt;16,0,0)+IF($K148&gt;17,2,0)</f>
        <v>0</v>
      </c>
      <c r="S148" s="17">
        <f>IF(N148&lt;15,0,N148-14)</f>
        <v>1</v>
      </c>
      <c r="T148" s="17">
        <f>IF(O148&lt;15,0,O148-14)</f>
        <v>0</v>
      </c>
      <c r="U148" s="17">
        <f>IF(N148&lt;16,0,N148-15)</f>
        <v>0</v>
      </c>
      <c r="V148" t="s">
        <v>579</v>
      </c>
      <c r="W148" t="s">
        <v>607</v>
      </c>
      <c r="X148" t="s">
        <v>689</v>
      </c>
      <c r="Y148">
        <v>5</v>
      </c>
      <c r="Z148" s="17">
        <f>Y148-S148</f>
        <v>4</v>
      </c>
      <c r="AA148" s="17">
        <f>RANDBETWEEN(5,10)+IF(J148&lt;1,1,J148)*T148</f>
        <v>10</v>
      </c>
      <c r="AB148" s="17">
        <f>IF(J148&lt;1,20-$Q148,21-$J148-$Q148)</f>
        <v>20</v>
      </c>
      <c r="AC148" s="17" t="str">
        <f>IF(V148="L/Sword","1d8","1d6")&amp;IF(R148&gt;0,"+"&amp;TEXT(R148,0)," ")</f>
        <v>1d6 </v>
      </c>
      <c r="AD148" s="17">
        <f>IF(L148&lt;1,20-$U148,21-$J148-$U148)</f>
        <v>20</v>
      </c>
      <c r="AE148" t="s">
        <v>566</v>
      </c>
      <c r="AF148" s="17" t="str">
        <f>TEXT(RANDBETWEEN(0,0),0)&amp;"gp "&amp;TEXT(RANDBETWEEN(1,4),0)&amp;"sp "&amp;TEXT(RANDBETWEEN(1,6),0)&amp;"cp "</f>
        <v>0gp 4sp 2cp </v>
      </c>
      <c r="AG148" t="s">
        <v>855</v>
      </c>
    </row>
    <row r="149" spans="1:33" ht="12.75">
      <c r="A149" t="s">
        <v>841</v>
      </c>
      <c r="B149" t="s">
        <v>335</v>
      </c>
      <c r="C149" t="s">
        <v>336</v>
      </c>
      <c r="E149" t="s">
        <v>843</v>
      </c>
      <c r="F149" t="s">
        <v>560</v>
      </c>
      <c r="G149" t="s">
        <v>561</v>
      </c>
      <c r="H149" s="17">
        <f>RANDBETWEEN(19,24)</f>
        <v>24</v>
      </c>
      <c r="I149" t="s">
        <v>562</v>
      </c>
      <c r="J149">
        <v>1</v>
      </c>
      <c r="K149" s="16">
        <v>13</v>
      </c>
      <c r="L149" s="17">
        <v>12</v>
      </c>
      <c r="M149" s="17">
        <v>9</v>
      </c>
      <c r="N149" s="17">
        <v>8</v>
      </c>
      <c r="O149" s="17">
        <v>16</v>
      </c>
      <c r="P149" s="18">
        <v>12</v>
      </c>
      <c r="Q149" s="17">
        <f>IF($K149&gt;15,0,0)+IF($K149&gt;16,1,0)+IF($K149&gt;17,0,0)</f>
        <v>0</v>
      </c>
      <c r="R149" s="17">
        <f>IF($K149&gt;15,1,0)+IF($K149&gt;16,0,0)+IF($K149&gt;17,2,0)</f>
        <v>0</v>
      </c>
      <c r="S149" s="17">
        <f>IF(N149&lt;15,0,N149-14)</f>
        <v>0</v>
      </c>
      <c r="T149" s="17">
        <f>IF(O149&lt;15,0,O149-14)</f>
        <v>2</v>
      </c>
      <c r="U149" s="17">
        <f>IF(N149&lt;16,0,N149-15)</f>
        <v>0</v>
      </c>
      <c r="V149" t="s">
        <v>579</v>
      </c>
      <c r="W149" t="s">
        <v>705</v>
      </c>
      <c r="X149" t="s">
        <v>594</v>
      </c>
      <c r="Y149">
        <v>4</v>
      </c>
      <c r="Z149" s="17">
        <f>Y149-S149</f>
        <v>4</v>
      </c>
      <c r="AA149" s="17">
        <f>RANDBETWEEN(5,10)+IF(J149&lt;1,1,J149)*T149</f>
        <v>10</v>
      </c>
      <c r="AB149" s="17">
        <f>IF(J149&lt;1,20-$Q149,21-$J149-$Q149)</f>
        <v>20</v>
      </c>
      <c r="AC149" s="17" t="str">
        <f>IF(V149="L/Sword","1d8","1d6")&amp;IF(R149&gt;0,"+"&amp;TEXT(R149,0)," ")</f>
        <v>1d6 </v>
      </c>
      <c r="AD149" s="17">
        <f>IF(L149&lt;1,20-$U149,21-$J149-$U149)</f>
        <v>20</v>
      </c>
      <c r="AE149" t="s">
        <v>585</v>
      </c>
      <c r="AF149" s="17" t="str">
        <f>TEXT(RANDBETWEEN(0,0),0)&amp;"gp "&amp;TEXT(RANDBETWEEN(1,4),0)&amp;"sp "&amp;TEXT(RANDBETWEEN(1,6),0)&amp;"cp "</f>
        <v>0gp 4sp 5cp </v>
      </c>
      <c r="AG149" t="s">
        <v>856</v>
      </c>
    </row>
    <row r="150" spans="1:33" ht="12.75">
      <c r="A150" t="s">
        <v>841</v>
      </c>
      <c r="B150" t="s">
        <v>337</v>
      </c>
      <c r="C150" t="s">
        <v>338</v>
      </c>
      <c r="E150" t="s">
        <v>843</v>
      </c>
      <c r="F150" t="s">
        <v>560</v>
      </c>
      <c r="G150" t="s">
        <v>561</v>
      </c>
      <c r="H150" s="17">
        <f>RANDBETWEEN(19,24)</f>
        <v>19</v>
      </c>
      <c r="I150" t="s">
        <v>562</v>
      </c>
      <c r="J150">
        <v>1</v>
      </c>
      <c r="K150" s="16">
        <v>16</v>
      </c>
      <c r="L150" s="17">
        <v>13</v>
      </c>
      <c r="M150" s="17">
        <v>11</v>
      </c>
      <c r="N150" s="17">
        <v>14</v>
      </c>
      <c r="O150" s="17">
        <v>17</v>
      </c>
      <c r="P150" s="18">
        <v>14</v>
      </c>
      <c r="Q150" s="17">
        <f>IF($K150&gt;15,0,0)+IF($K150&gt;16,1,0)+IF($K150&gt;17,0,0)</f>
        <v>0</v>
      </c>
      <c r="R150" s="17">
        <f>IF($K150&gt;15,1,0)+IF($K150&gt;16,0,0)+IF($K150&gt;17,2,0)</f>
        <v>1</v>
      </c>
      <c r="S150" s="17">
        <f>IF(N150&lt;15,0,N150-14)</f>
        <v>0</v>
      </c>
      <c r="T150" s="17">
        <f>IF(O150&lt;15,0,O150-14)</f>
        <v>3</v>
      </c>
      <c r="U150" s="17">
        <f>IF(N150&lt;16,0,N150-15)</f>
        <v>0</v>
      </c>
      <c r="V150" t="s">
        <v>579</v>
      </c>
      <c r="W150" t="s">
        <v>705</v>
      </c>
      <c r="X150" t="s">
        <v>594</v>
      </c>
      <c r="Y150">
        <v>4</v>
      </c>
      <c r="Z150" s="17">
        <f>Y150-S150</f>
        <v>4</v>
      </c>
      <c r="AA150" s="17">
        <f>RANDBETWEEN(5,10)+IF(J150&lt;1,1,J150)*T150</f>
        <v>9</v>
      </c>
      <c r="AB150" s="17">
        <f>IF(J150&lt;1,20-$Q150,21-$J150-$Q150)</f>
        <v>20</v>
      </c>
      <c r="AC150" s="17" t="str">
        <f>IF(V150="L/Sword","1d8","1d6")&amp;IF(R150&gt;0,"+"&amp;TEXT(R150,0)," ")</f>
        <v>1d6+1</v>
      </c>
      <c r="AD150" s="17">
        <f>IF(L150&lt;1,20-$U150,21-$J150-$U150)</f>
        <v>20</v>
      </c>
      <c r="AE150" t="s">
        <v>585</v>
      </c>
      <c r="AF150" s="17" t="str">
        <f>TEXT(RANDBETWEEN(0,0),0)&amp;"gp "&amp;TEXT(RANDBETWEEN(1,4),0)&amp;"sp "&amp;TEXT(RANDBETWEEN(1,6),0)&amp;"cp "</f>
        <v>0gp 4sp 2cp </v>
      </c>
      <c r="AG150" t="s">
        <v>857</v>
      </c>
    </row>
    <row r="151" spans="1:33" ht="12.75">
      <c r="A151" t="s">
        <v>841</v>
      </c>
      <c r="B151" t="s">
        <v>339</v>
      </c>
      <c r="C151" t="s">
        <v>340</v>
      </c>
      <c r="D151" t="s">
        <v>858</v>
      </c>
      <c r="E151" t="s">
        <v>843</v>
      </c>
      <c r="F151" t="s">
        <v>560</v>
      </c>
      <c r="G151" t="s">
        <v>561</v>
      </c>
      <c r="H151" s="17">
        <f>RANDBETWEEN(19,24)</f>
        <v>20</v>
      </c>
      <c r="I151" t="s">
        <v>562</v>
      </c>
      <c r="J151">
        <v>1</v>
      </c>
      <c r="K151" s="16">
        <v>14</v>
      </c>
      <c r="L151" s="17">
        <v>11</v>
      </c>
      <c r="M151" s="17">
        <v>13</v>
      </c>
      <c r="N151" s="17">
        <v>12</v>
      </c>
      <c r="O151" s="17">
        <v>14</v>
      </c>
      <c r="P151" s="18">
        <v>16</v>
      </c>
      <c r="Q151" s="17">
        <f>IF($K151&gt;15,0,0)+IF($K151&gt;16,1,0)+IF($K151&gt;17,0,0)</f>
        <v>0</v>
      </c>
      <c r="R151" s="17">
        <f>IF($K151&gt;15,1,0)+IF($K151&gt;16,0,0)+IF($K151&gt;17,2,0)</f>
        <v>0</v>
      </c>
      <c r="S151" s="17">
        <f>IF(N151&lt;15,0,N151-14)</f>
        <v>0</v>
      </c>
      <c r="T151" s="17">
        <f>IF(O151&lt;15,0,O151-14)</f>
        <v>0</v>
      </c>
      <c r="U151" s="17">
        <f>IF(N151&lt;16,0,N151-15)</f>
        <v>0</v>
      </c>
      <c r="V151" t="s">
        <v>579</v>
      </c>
      <c r="W151" t="s">
        <v>705</v>
      </c>
      <c r="X151" t="s">
        <v>594</v>
      </c>
      <c r="Y151">
        <v>4</v>
      </c>
      <c r="Z151" s="17">
        <f>Y151-S151</f>
        <v>4</v>
      </c>
      <c r="AA151" s="17">
        <f>RANDBETWEEN(5,10)+IF(J151&lt;1,1,J151)*T151</f>
        <v>6</v>
      </c>
      <c r="AB151" s="17">
        <f>IF(J151&lt;1,20-$Q151,21-$J151-$Q151)</f>
        <v>20</v>
      </c>
      <c r="AC151" s="17" t="str">
        <f>IF(V151="L/Sword","1d8","1d6")&amp;IF(R151&gt;0,"+"&amp;TEXT(R151,0)," ")</f>
        <v>1d6 </v>
      </c>
      <c r="AD151" s="17">
        <f>IF(L151&lt;1,20-$U151,21-$J151-$U151)</f>
        <v>20</v>
      </c>
      <c r="AE151" t="s">
        <v>585</v>
      </c>
      <c r="AF151" s="17" t="str">
        <f>TEXT(RANDBETWEEN(0,0),0)&amp;"gp "&amp;TEXT(RANDBETWEEN(1,4),0)&amp;"sp "&amp;TEXT(RANDBETWEEN(1,6),0)&amp;"cp "</f>
        <v>0gp 4sp 6cp </v>
      </c>
      <c r="AG151" t="s">
        <v>859</v>
      </c>
    </row>
    <row r="152" spans="1:33" ht="12.75">
      <c r="A152" s="12" t="s">
        <v>860</v>
      </c>
      <c r="B152" t="s">
        <v>341</v>
      </c>
      <c r="C152" t="s">
        <v>342</v>
      </c>
      <c r="E152" t="s">
        <v>861</v>
      </c>
      <c r="F152" t="s">
        <v>605</v>
      </c>
      <c r="G152" t="s">
        <v>561</v>
      </c>
      <c r="H152" s="17">
        <f>RANDBETWEEN(19,24)+6</f>
        <v>26</v>
      </c>
      <c r="I152" t="s">
        <v>562</v>
      </c>
      <c r="J152">
        <v>2</v>
      </c>
      <c r="K152" s="16">
        <v>13</v>
      </c>
      <c r="L152" s="17">
        <v>11</v>
      </c>
      <c r="M152" s="17">
        <v>10</v>
      </c>
      <c r="N152" s="17">
        <v>15</v>
      </c>
      <c r="O152" s="17">
        <v>9</v>
      </c>
      <c r="P152" s="18">
        <v>9</v>
      </c>
      <c r="Q152" s="17">
        <f>IF($K152&gt;15,0,0)+IF($K152&gt;16,1,0)+IF($K152&gt;17,0,0)</f>
        <v>0</v>
      </c>
      <c r="R152" s="17">
        <f>IF($K152&gt;15,1,0)+IF($K152&gt;16,0,0)+IF($K152&gt;17,2,0)</f>
        <v>0</v>
      </c>
      <c r="S152" s="17">
        <f>IF(N152&lt;15,0,N152-14)</f>
        <v>1</v>
      </c>
      <c r="T152" s="17">
        <f>IF(O152&lt;15,0,O152-14)</f>
        <v>0</v>
      </c>
      <c r="U152" s="17">
        <f>IF(N152&lt;16,0,N152-15)</f>
        <v>0</v>
      </c>
      <c r="V152" t="s">
        <v>579</v>
      </c>
      <c r="W152" t="s">
        <v>607</v>
      </c>
      <c r="X152" t="s">
        <v>594</v>
      </c>
      <c r="Y152">
        <v>4</v>
      </c>
      <c r="Z152" s="17">
        <f>Y152-S152</f>
        <v>3</v>
      </c>
      <c r="AA152" s="17">
        <f>RANDBETWEEN(5,10)+RANDBETWEEN(3,10)+IF(J136&lt;1,1,J136)*T136</f>
        <v>14</v>
      </c>
      <c r="AB152" s="17">
        <f>IF(J152&lt;1,20-$Q152,21-$J152-$Q152)</f>
        <v>19</v>
      </c>
      <c r="AC152" s="17" t="str">
        <f>IF(V152="L/Sword","1d8","1d6")&amp;IF(R152&gt;0,"+"&amp;TEXT(R152,0)," ")</f>
        <v>1d6 </v>
      </c>
      <c r="AD152" s="17">
        <f>IF(L152&lt;1,20-$U152,21-$J152-$U152)</f>
        <v>19</v>
      </c>
      <c r="AE152" t="s">
        <v>566</v>
      </c>
      <c r="AF152" s="17" t="str">
        <f>TEXT(RANDBETWEEN(0,0),0)&amp;"gp "&amp;TEXT(RANDBETWEEN(1,4),0)&amp;"sp "&amp;TEXT(RANDBETWEEN(1,6),0)&amp;"cp "</f>
        <v>0gp 2sp 2cp </v>
      </c>
      <c r="AG152" t="s">
        <v>862</v>
      </c>
    </row>
    <row r="153" spans="1:33" ht="12.75">
      <c r="A153" t="s">
        <v>863</v>
      </c>
      <c r="B153" t="s">
        <v>343</v>
      </c>
      <c r="C153" t="s">
        <v>344</v>
      </c>
      <c r="E153" t="s">
        <v>861</v>
      </c>
      <c r="F153" t="s">
        <v>560</v>
      </c>
      <c r="G153" t="s">
        <v>561</v>
      </c>
      <c r="H153" s="17">
        <f>RANDBETWEEN(19,24)</f>
        <v>19</v>
      </c>
      <c r="I153" t="s">
        <v>562</v>
      </c>
      <c r="J153">
        <v>1</v>
      </c>
      <c r="K153" s="16">
        <v>14</v>
      </c>
      <c r="L153" s="17">
        <v>9</v>
      </c>
      <c r="M153" s="17">
        <v>11</v>
      </c>
      <c r="N153" s="17">
        <v>12</v>
      </c>
      <c r="O153" s="17">
        <v>10</v>
      </c>
      <c r="P153" s="18">
        <v>7</v>
      </c>
      <c r="Q153" s="17">
        <f>IF($K153&gt;15,0,0)+IF($K153&gt;16,1,0)+IF($K153&gt;17,0,0)</f>
        <v>0</v>
      </c>
      <c r="R153" s="17">
        <f>IF($K153&gt;15,1,0)+IF($K153&gt;16,0,0)+IF($K153&gt;17,2,0)</f>
        <v>0</v>
      </c>
      <c r="S153" s="17">
        <f>IF(N153&lt;15,0,N153-14)</f>
        <v>0</v>
      </c>
      <c r="T153" s="17">
        <f>IF(O153&lt;15,0,O153-14)</f>
        <v>0</v>
      </c>
      <c r="U153" s="17">
        <f>IF(N153&lt;16,0,N153-15)</f>
        <v>0</v>
      </c>
      <c r="V153" t="s">
        <v>579</v>
      </c>
      <c r="W153" t="s">
        <v>705</v>
      </c>
      <c r="X153" t="s">
        <v>594</v>
      </c>
      <c r="Y153">
        <v>4</v>
      </c>
      <c r="Z153" s="17">
        <f>Y153-S153</f>
        <v>4</v>
      </c>
      <c r="AA153" s="17">
        <f>RANDBETWEEN(5,10)+IF(J153&lt;1,1,J153)*T153</f>
        <v>8</v>
      </c>
      <c r="AB153" s="17">
        <f>IF(J153&lt;1,20-$Q153,21-$J153-$Q153)</f>
        <v>20</v>
      </c>
      <c r="AC153" s="17" t="str">
        <f>IF(V153="L/Sword","1d8","1d6")&amp;IF(R153&gt;0,"+"&amp;TEXT(R153,0)," ")</f>
        <v>1d6 </v>
      </c>
      <c r="AD153" s="17">
        <f>IF(L153&lt;1,20-$U153,21-$J153-$U153)</f>
        <v>20</v>
      </c>
      <c r="AE153" t="s">
        <v>585</v>
      </c>
      <c r="AF153" s="17" t="str">
        <f>TEXT(RANDBETWEEN(0,0),0)&amp;"gp "&amp;TEXT(RANDBETWEEN(1,4),0)&amp;"sp "&amp;TEXT(RANDBETWEEN(1,6),0)&amp;"cp "</f>
        <v>0gp 1sp 2cp </v>
      </c>
      <c r="AG153" t="s">
        <v>864</v>
      </c>
    </row>
    <row r="154" spans="1:33" ht="12.75">
      <c r="A154" t="s">
        <v>863</v>
      </c>
      <c r="B154" t="s">
        <v>345</v>
      </c>
      <c r="C154" t="s">
        <v>346</v>
      </c>
      <c r="D154" t="s">
        <v>865</v>
      </c>
      <c r="E154" t="s">
        <v>861</v>
      </c>
      <c r="F154" t="s">
        <v>560</v>
      </c>
      <c r="G154" t="s">
        <v>561</v>
      </c>
      <c r="H154" s="17">
        <f>RANDBETWEEN(19,24)</f>
        <v>21</v>
      </c>
      <c r="I154" t="s">
        <v>562</v>
      </c>
      <c r="J154">
        <v>1</v>
      </c>
      <c r="K154" s="16">
        <v>13</v>
      </c>
      <c r="L154" s="17">
        <v>11</v>
      </c>
      <c r="M154" s="17">
        <v>13</v>
      </c>
      <c r="N154" s="17">
        <v>11</v>
      </c>
      <c r="O154" s="17">
        <v>16</v>
      </c>
      <c r="P154" s="18">
        <v>15</v>
      </c>
      <c r="Q154" s="17">
        <f>IF($K154&gt;15,0,0)+IF($K154&gt;16,1,0)+IF($K154&gt;17,0,0)</f>
        <v>0</v>
      </c>
      <c r="R154" s="17">
        <f>IF($K154&gt;15,1,0)+IF($K154&gt;16,0,0)+IF($K154&gt;17,2,0)</f>
        <v>0</v>
      </c>
      <c r="S154" s="17">
        <f>IF(N154&lt;15,0,N154-14)</f>
        <v>0</v>
      </c>
      <c r="T154" s="17">
        <f>IF(O154&lt;15,0,O154-14)</f>
        <v>2</v>
      </c>
      <c r="U154" s="17">
        <f>IF(N154&lt;16,0,N154-15)</f>
        <v>0</v>
      </c>
      <c r="V154" t="s">
        <v>579</v>
      </c>
      <c r="W154" t="s">
        <v>705</v>
      </c>
      <c r="X154" t="s">
        <v>594</v>
      </c>
      <c r="Y154">
        <v>4</v>
      </c>
      <c r="Z154" s="17">
        <f>Y154-S154</f>
        <v>4</v>
      </c>
      <c r="AA154" s="17">
        <f>RANDBETWEEN(5,10)+IF(J154&lt;1,1,J154)*T154</f>
        <v>7</v>
      </c>
      <c r="AB154" s="17">
        <f>IF(J154&lt;1,20-$Q154,21-$J154-$Q154)</f>
        <v>20</v>
      </c>
      <c r="AC154" s="17" t="str">
        <f>IF(V154="L/Sword","1d8","1d6")&amp;IF(R154&gt;0,"+"&amp;TEXT(R154,0)," ")</f>
        <v>1d6 </v>
      </c>
      <c r="AD154" s="17">
        <f>IF(L154&lt;1,20-$U154,21-$J154-$U154)</f>
        <v>20</v>
      </c>
      <c r="AE154" t="s">
        <v>585</v>
      </c>
      <c r="AF154" s="17" t="str">
        <f>TEXT(RANDBETWEEN(0,0),0)&amp;"gp "&amp;TEXT(RANDBETWEEN(1,4),0)&amp;"sp "&amp;TEXT(RANDBETWEEN(1,6),0)&amp;"cp "</f>
        <v>0gp 2sp 5cp </v>
      </c>
      <c r="AG154" t="s">
        <v>866</v>
      </c>
    </row>
    <row r="155" spans="1:33" ht="12.75">
      <c r="A155" t="s">
        <v>863</v>
      </c>
      <c r="B155" t="s">
        <v>347</v>
      </c>
      <c r="C155" t="s">
        <v>348</v>
      </c>
      <c r="E155" t="s">
        <v>861</v>
      </c>
      <c r="F155" t="s">
        <v>560</v>
      </c>
      <c r="G155" t="s">
        <v>561</v>
      </c>
      <c r="H155" s="17">
        <f>RANDBETWEEN(19,24)</f>
        <v>21</v>
      </c>
      <c r="I155" t="s">
        <v>562</v>
      </c>
      <c r="J155">
        <v>1</v>
      </c>
      <c r="K155" s="16">
        <v>16</v>
      </c>
      <c r="L155" s="17">
        <v>10</v>
      </c>
      <c r="M155" s="17">
        <v>11</v>
      </c>
      <c r="N155" s="17">
        <v>10</v>
      </c>
      <c r="O155" s="17">
        <v>14</v>
      </c>
      <c r="P155" s="18">
        <v>11</v>
      </c>
      <c r="Q155" s="17">
        <f>IF($K155&gt;15,0,0)+IF($K155&gt;16,1,0)+IF($K155&gt;17,0,0)</f>
        <v>0</v>
      </c>
      <c r="R155" s="17">
        <f>IF($K155&gt;15,1,0)+IF($K155&gt;16,0,0)+IF($K155&gt;17,2,0)</f>
        <v>1</v>
      </c>
      <c r="S155" s="17">
        <f>IF(N155&lt;15,0,N155-14)</f>
        <v>0</v>
      </c>
      <c r="T155" s="17">
        <f>IF(O155&lt;15,0,O155-14)</f>
        <v>0</v>
      </c>
      <c r="U155" s="17">
        <f>IF(N155&lt;16,0,N155-15)</f>
        <v>0</v>
      </c>
      <c r="V155" t="s">
        <v>579</v>
      </c>
      <c r="W155" t="s">
        <v>705</v>
      </c>
      <c r="X155" t="s">
        <v>594</v>
      </c>
      <c r="Y155">
        <v>4</v>
      </c>
      <c r="Z155" s="17">
        <f>Y155-S155</f>
        <v>4</v>
      </c>
      <c r="AA155" s="17">
        <f>RANDBETWEEN(5,10)+IF(J155&lt;1,1,J155)*T155</f>
        <v>10</v>
      </c>
      <c r="AB155" s="17">
        <f>IF(J155&lt;1,20-$Q155,21-$J155-$Q155)</f>
        <v>20</v>
      </c>
      <c r="AC155" s="17" t="str">
        <f>IF(V155="L/Sword","1d8","1d6")&amp;IF(R155&gt;0,"+"&amp;TEXT(R155,0)," ")</f>
        <v>1d6+1</v>
      </c>
      <c r="AD155" s="17">
        <f>IF(L155&lt;1,20-$U155,21-$J155-$U155)</f>
        <v>20</v>
      </c>
      <c r="AE155" t="s">
        <v>585</v>
      </c>
      <c r="AF155" s="17" t="str">
        <f>TEXT(RANDBETWEEN(0,0),0)&amp;"gp "&amp;TEXT(RANDBETWEEN(1,4),0)&amp;"sp "&amp;TEXT(RANDBETWEEN(1,6),0)&amp;"cp "</f>
        <v>0gp 1sp 2cp </v>
      </c>
      <c r="AG155" t="s">
        <v>867</v>
      </c>
    </row>
    <row r="156" spans="1:33" ht="12.75">
      <c r="A156" t="s">
        <v>863</v>
      </c>
      <c r="B156" t="s">
        <v>349</v>
      </c>
      <c r="C156" t="s">
        <v>350</v>
      </c>
      <c r="D156" t="s">
        <v>868</v>
      </c>
      <c r="E156" t="s">
        <v>861</v>
      </c>
      <c r="F156" t="s">
        <v>560</v>
      </c>
      <c r="G156" t="s">
        <v>561</v>
      </c>
      <c r="H156" s="17">
        <f>RANDBETWEEN(19,24)</f>
        <v>21</v>
      </c>
      <c r="I156" t="s">
        <v>562</v>
      </c>
      <c r="J156">
        <v>1</v>
      </c>
      <c r="K156" s="16">
        <v>14</v>
      </c>
      <c r="L156" s="17">
        <v>14</v>
      </c>
      <c r="M156" s="17">
        <v>15</v>
      </c>
      <c r="N156" s="17">
        <v>14</v>
      </c>
      <c r="O156" s="17">
        <v>10</v>
      </c>
      <c r="P156" s="18">
        <v>13</v>
      </c>
      <c r="Q156" s="17">
        <f>IF($K156&gt;15,0,0)+IF($K156&gt;16,1,0)+IF($K156&gt;17,0,0)</f>
        <v>0</v>
      </c>
      <c r="R156" s="17">
        <f>IF($K156&gt;15,1,0)+IF($K156&gt;16,0,0)+IF($K156&gt;17,2,0)</f>
        <v>0</v>
      </c>
      <c r="S156" s="17">
        <f>IF(N156&lt;15,0,N156-14)</f>
        <v>0</v>
      </c>
      <c r="T156" s="17">
        <f>IF(O156&lt;15,0,O156-14)</f>
        <v>0</v>
      </c>
      <c r="U156" s="17">
        <f>IF(N156&lt;16,0,N156-15)</f>
        <v>0</v>
      </c>
      <c r="V156" t="s">
        <v>579</v>
      </c>
      <c r="W156" t="s">
        <v>705</v>
      </c>
      <c r="X156" t="s">
        <v>594</v>
      </c>
      <c r="Y156">
        <v>4</v>
      </c>
      <c r="Z156" s="17">
        <f>Y156-S156</f>
        <v>4</v>
      </c>
      <c r="AA156" s="17">
        <f>RANDBETWEEN(5,10)+IF(J156&lt;1,1,J156)*T156</f>
        <v>8</v>
      </c>
      <c r="AB156" s="17">
        <f>IF(J156&lt;1,20-$Q156,21-$J156-$Q156)</f>
        <v>20</v>
      </c>
      <c r="AC156" s="17" t="str">
        <f>IF(V156="L/Sword","1d8","1d6")&amp;IF(R156&gt;0,"+"&amp;TEXT(R156,0)," ")</f>
        <v>1d6 </v>
      </c>
      <c r="AD156" s="17">
        <f>IF(L156&lt;1,20-$U156,21-$J156-$U156)</f>
        <v>20</v>
      </c>
      <c r="AE156" t="s">
        <v>585</v>
      </c>
      <c r="AF156" s="17" t="str">
        <f>TEXT(RANDBETWEEN(0,0),0)&amp;"gp "&amp;TEXT(RANDBETWEEN(1,4),0)&amp;"sp "&amp;TEXT(RANDBETWEEN(1,6),0)&amp;"cp "</f>
        <v>0gp 3sp 6cp </v>
      </c>
      <c r="AG156" t="s">
        <v>869</v>
      </c>
    </row>
    <row r="157" spans="1:33" ht="12.75">
      <c r="A157" t="s">
        <v>863</v>
      </c>
      <c r="B157" t="s">
        <v>351</v>
      </c>
      <c r="C157" t="s">
        <v>352</v>
      </c>
      <c r="E157" t="s">
        <v>861</v>
      </c>
      <c r="F157" t="s">
        <v>560</v>
      </c>
      <c r="G157" t="s">
        <v>561</v>
      </c>
      <c r="H157" s="17">
        <f>RANDBETWEEN(19,24)</f>
        <v>19</v>
      </c>
      <c r="I157" t="s">
        <v>562</v>
      </c>
      <c r="J157">
        <v>1</v>
      </c>
      <c r="K157" s="16">
        <v>13</v>
      </c>
      <c r="L157" s="17">
        <v>10</v>
      </c>
      <c r="M157" s="17">
        <v>12</v>
      </c>
      <c r="N157" s="17">
        <v>17</v>
      </c>
      <c r="O157" s="17">
        <v>17</v>
      </c>
      <c r="P157" s="18">
        <v>16</v>
      </c>
      <c r="Q157" s="17">
        <f>IF($K157&gt;15,0,0)+IF($K157&gt;16,1,0)+IF($K157&gt;17,0,0)</f>
        <v>0</v>
      </c>
      <c r="R157" s="17">
        <f>IF($K157&gt;15,1,0)+IF($K157&gt;16,0,0)+IF($K157&gt;17,2,0)</f>
        <v>0</v>
      </c>
      <c r="S157" s="17">
        <f>IF(N157&lt;15,0,N157-14)</f>
        <v>3</v>
      </c>
      <c r="T157" s="17">
        <f>IF(O157&lt;15,0,O157-14)</f>
        <v>3</v>
      </c>
      <c r="U157" s="17">
        <f>IF(N157&lt;16,0,N157-15)</f>
        <v>2</v>
      </c>
      <c r="V157" t="s">
        <v>579</v>
      </c>
      <c r="W157" t="s">
        <v>564</v>
      </c>
      <c r="X157" t="s">
        <v>594</v>
      </c>
      <c r="Y157">
        <v>4</v>
      </c>
      <c r="Z157" s="17">
        <f>Y157-S157</f>
        <v>1</v>
      </c>
      <c r="AA157" s="17">
        <f>RANDBETWEEN(5,10)+IF(J157&lt;1,1,J157)*T157</f>
        <v>12</v>
      </c>
      <c r="AB157" s="17">
        <f>IF(J157&lt;1,20-$Q157,21-$J157-$Q157)</f>
        <v>20</v>
      </c>
      <c r="AC157" s="17" t="str">
        <f>IF(V157="L/Sword","1d8","1d6")&amp;IF(R157&gt;0,"+"&amp;TEXT(R157,0)," ")</f>
        <v>1d6 </v>
      </c>
      <c r="AD157" s="17">
        <f>IF(L157&lt;1,20-$U157,21-$J157-$U157)</f>
        <v>18</v>
      </c>
      <c r="AE157" t="s">
        <v>566</v>
      </c>
      <c r="AF157" s="17" t="str">
        <f>TEXT(RANDBETWEEN(0,0),0)&amp;"gp "&amp;TEXT(RANDBETWEEN(1,4),0)&amp;"sp "&amp;TEXT(RANDBETWEEN(1,6),0)&amp;"cp "</f>
        <v>0gp 2sp 3cp </v>
      </c>
      <c r="AG157" t="s">
        <v>870</v>
      </c>
    </row>
    <row r="158" spans="1:33" ht="12.75">
      <c r="A158" t="s">
        <v>863</v>
      </c>
      <c r="B158" t="s">
        <v>353</v>
      </c>
      <c r="C158" t="s">
        <v>354</v>
      </c>
      <c r="E158" t="s">
        <v>861</v>
      </c>
      <c r="F158" t="s">
        <v>560</v>
      </c>
      <c r="G158" t="s">
        <v>561</v>
      </c>
      <c r="H158" s="17">
        <f>RANDBETWEEN(19,24)</f>
        <v>21</v>
      </c>
      <c r="I158" t="s">
        <v>562</v>
      </c>
      <c r="J158">
        <v>1</v>
      </c>
      <c r="K158" s="16">
        <v>15</v>
      </c>
      <c r="L158" s="17">
        <v>13</v>
      </c>
      <c r="M158" s="17">
        <v>14</v>
      </c>
      <c r="N158" s="17">
        <v>10</v>
      </c>
      <c r="O158" s="17">
        <v>13</v>
      </c>
      <c r="P158" s="18">
        <v>8</v>
      </c>
      <c r="Q158" s="17">
        <f>IF($K158&gt;15,0,0)+IF($K158&gt;16,1,0)+IF($K158&gt;17,0,0)</f>
        <v>0</v>
      </c>
      <c r="R158" s="17">
        <f>IF($K158&gt;15,1,0)+IF($K158&gt;16,0,0)+IF($K158&gt;17,2,0)</f>
        <v>0</v>
      </c>
      <c r="S158" s="17">
        <f>IF(N158&lt;15,0,N158-14)</f>
        <v>0</v>
      </c>
      <c r="T158" s="17">
        <f>IF(O158&lt;15,0,O158-14)</f>
        <v>0</v>
      </c>
      <c r="U158" s="17">
        <f>IF(N158&lt;16,0,N158-15)</f>
        <v>0</v>
      </c>
      <c r="V158" t="s">
        <v>579</v>
      </c>
      <c r="W158" t="s">
        <v>564</v>
      </c>
      <c r="X158" t="s">
        <v>594</v>
      </c>
      <c r="Y158">
        <v>4</v>
      </c>
      <c r="Z158" s="17">
        <f>Y158-S158</f>
        <v>4</v>
      </c>
      <c r="AA158" s="17">
        <f>RANDBETWEEN(5,10)+IF(J158&lt;1,1,J158)*T158</f>
        <v>10</v>
      </c>
      <c r="AB158" s="17">
        <f>IF(J158&lt;1,20-$Q158,21-$J158-$Q158)</f>
        <v>20</v>
      </c>
      <c r="AC158" s="17" t="str">
        <f>IF(V158="L/Sword","1d8","1d6")&amp;IF(R158&gt;0,"+"&amp;TEXT(R158,0)," ")</f>
        <v>1d6 </v>
      </c>
      <c r="AD158" s="17">
        <f>IF(L158&lt;1,20-$U158,21-$J158-$U158)</f>
        <v>20</v>
      </c>
      <c r="AE158" t="s">
        <v>566</v>
      </c>
      <c r="AF158" s="17" t="str">
        <f>TEXT(RANDBETWEEN(0,0),0)&amp;"gp "&amp;TEXT(RANDBETWEEN(1,4),0)&amp;"sp "&amp;TEXT(RANDBETWEEN(1,6),0)&amp;"cp "</f>
        <v>0gp 2sp 4cp </v>
      </c>
      <c r="AG158" t="s">
        <v>871</v>
      </c>
    </row>
    <row r="159" spans="1:33" ht="12.75">
      <c r="A159" t="s">
        <v>863</v>
      </c>
      <c r="B159" t="s">
        <v>355</v>
      </c>
      <c r="C159" t="s">
        <v>356</v>
      </c>
      <c r="E159" t="s">
        <v>861</v>
      </c>
      <c r="F159" t="s">
        <v>560</v>
      </c>
      <c r="G159" t="s">
        <v>561</v>
      </c>
      <c r="H159" s="17">
        <f>RANDBETWEEN(19,24)</f>
        <v>23</v>
      </c>
      <c r="I159" t="s">
        <v>562</v>
      </c>
      <c r="J159">
        <v>1</v>
      </c>
      <c r="K159" s="16">
        <v>17</v>
      </c>
      <c r="L159" s="17">
        <v>8</v>
      </c>
      <c r="M159" s="17">
        <v>11</v>
      </c>
      <c r="N159" s="17">
        <v>17</v>
      </c>
      <c r="O159" s="17">
        <v>12</v>
      </c>
      <c r="P159" s="18">
        <v>13</v>
      </c>
      <c r="Q159" s="17">
        <f>IF($K159&gt;15,0,0)+IF($K159&gt;16,1,0)+IF($K159&gt;17,0,0)</f>
        <v>1</v>
      </c>
      <c r="R159" s="17">
        <f>IF($K159&gt;15,1,0)+IF($K159&gt;16,0,0)+IF($K159&gt;17,2,0)</f>
        <v>1</v>
      </c>
      <c r="S159" s="17">
        <f>IF(N159&lt;15,0,N159-14)</f>
        <v>3</v>
      </c>
      <c r="T159" s="17">
        <f>IF(O159&lt;15,0,O159-14)</f>
        <v>0</v>
      </c>
      <c r="U159" s="17">
        <f>IF(N159&lt;16,0,N159-15)</f>
        <v>2</v>
      </c>
      <c r="V159" t="s">
        <v>579</v>
      </c>
      <c r="W159" t="s">
        <v>564</v>
      </c>
      <c r="X159" t="s">
        <v>594</v>
      </c>
      <c r="Y159">
        <v>4</v>
      </c>
      <c r="Z159" s="17">
        <f>Y159-S159</f>
        <v>1</v>
      </c>
      <c r="AA159" s="17">
        <f>RANDBETWEEN(5,10)+IF(J159&lt;1,1,J159)*T159</f>
        <v>10</v>
      </c>
      <c r="AB159" s="17">
        <f>IF(J159&lt;1,20-$Q159,21-$J159-$Q159)</f>
        <v>19</v>
      </c>
      <c r="AC159" s="17" t="str">
        <f>IF(V159="L/Sword","1d8","1d6")&amp;IF(R159&gt;0,"+"&amp;TEXT(R159,0)," ")</f>
        <v>1d6+1</v>
      </c>
      <c r="AD159" s="17">
        <f>IF(L159&lt;1,20-$U159,21-$J159-$U159)</f>
        <v>18</v>
      </c>
      <c r="AE159" t="s">
        <v>566</v>
      </c>
      <c r="AF159" s="17" t="str">
        <f>TEXT(RANDBETWEEN(0,0),0)&amp;"gp "&amp;TEXT(RANDBETWEEN(1,4),0)&amp;"sp "&amp;TEXT(RANDBETWEEN(1,6),0)&amp;"cp "</f>
        <v>0gp 3sp 2cp </v>
      </c>
      <c r="AG159" t="s">
        <v>872</v>
      </c>
    </row>
    <row r="160" spans="1:33" ht="12.75">
      <c r="A160" t="s">
        <v>863</v>
      </c>
      <c r="B160" t="s">
        <v>357</v>
      </c>
      <c r="C160" t="s">
        <v>358</v>
      </c>
      <c r="E160" t="s">
        <v>861</v>
      </c>
      <c r="F160" t="s">
        <v>560</v>
      </c>
      <c r="G160" t="s">
        <v>561</v>
      </c>
      <c r="H160" s="17">
        <f>RANDBETWEEN(19,24)</f>
        <v>19</v>
      </c>
      <c r="I160" t="s">
        <v>562</v>
      </c>
      <c r="J160">
        <v>1</v>
      </c>
      <c r="K160" s="16">
        <v>12</v>
      </c>
      <c r="L160" s="17">
        <v>10</v>
      </c>
      <c r="M160" s="17">
        <v>12</v>
      </c>
      <c r="N160" s="17">
        <v>13</v>
      </c>
      <c r="O160" s="17">
        <v>18</v>
      </c>
      <c r="P160" s="18">
        <v>10</v>
      </c>
      <c r="Q160" s="17">
        <f>IF($K160&gt;15,0,0)+IF($K160&gt;16,1,0)+IF($K160&gt;17,0,0)</f>
        <v>0</v>
      </c>
      <c r="R160" s="17">
        <f>IF($K160&gt;15,1,0)+IF($K160&gt;16,0,0)+IF($K160&gt;17,2,0)</f>
        <v>0</v>
      </c>
      <c r="S160" s="17">
        <f>IF(N160&lt;15,0,N160-14)</f>
        <v>0</v>
      </c>
      <c r="T160" s="17">
        <f>IF(O160&lt;15,0,O160-14)</f>
        <v>4</v>
      </c>
      <c r="U160" s="17">
        <f>IF(N160&lt;16,0,N160-15)</f>
        <v>0</v>
      </c>
      <c r="V160" t="s">
        <v>579</v>
      </c>
      <c r="W160" t="s">
        <v>564</v>
      </c>
      <c r="X160" t="s">
        <v>594</v>
      </c>
      <c r="Y160">
        <v>4</v>
      </c>
      <c r="Z160" s="17">
        <f>Y160-S160</f>
        <v>4</v>
      </c>
      <c r="AA160" s="17">
        <f>RANDBETWEEN(5,10)+IF(J160&lt;1,1,J160)*T160</f>
        <v>13</v>
      </c>
      <c r="AB160" s="17">
        <f>IF(J160&lt;1,20-$Q160,21-$J160-$Q160)</f>
        <v>20</v>
      </c>
      <c r="AC160" s="17" t="str">
        <f>IF(V160="L/Sword","1d8","1d6")&amp;IF(R160&gt;0,"+"&amp;TEXT(R160,0)," ")</f>
        <v>1d6 </v>
      </c>
      <c r="AD160" s="17">
        <f>IF(L160&lt;1,20-$U160,21-$J160-$U160)</f>
        <v>20</v>
      </c>
      <c r="AE160" t="s">
        <v>566</v>
      </c>
      <c r="AF160" s="17" t="str">
        <f>TEXT(RANDBETWEEN(0,0),0)&amp;"gp "&amp;TEXT(RANDBETWEEN(1,4),0)&amp;"sp "&amp;TEXT(RANDBETWEEN(1,6),0)&amp;"cp "</f>
        <v>0gp 4sp 2cp </v>
      </c>
      <c r="AG160" t="s">
        <v>873</v>
      </c>
    </row>
    <row r="161" spans="1:33" ht="12.75">
      <c r="A161" t="s">
        <v>863</v>
      </c>
      <c r="B161" t="s">
        <v>359</v>
      </c>
      <c r="C161" t="s">
        <v>360</v>
      </c>
      <c r="E161" t="s">
        <v>861</v>
      </c>
      <c r="F161" t="s">
        <v>560</v>
      </c>
      <c r="G161" t="s">
        <v>561</v>
      </c>
      <c r="H161" s="17">
        <f>RANDBETWEEN(19,24)</f>
        <v>20</v>
      </c>
      <c r="I161" t="s">
        <v>562</v>
      </c>
      <c r="J161">
        <v>1</v>
      </c>
      <c r="K161" s="16">
        <v>14</v>
      </c>
      <c r="L161" s="17">
        <v>11</v>
      </c>
      <c r="M161" s="17">
        <v>16</v>
      </c>
      <c r="N161" s="17">
        <v>11</v>
      </c>
      <c r="O161" s="17">
        <v>14</v>
      </c>
      <c r="P161" s="18">
        <v>13</v>
      </c>
      <c r="Q161" s="17">
        <f>IF($K161&gt;15,0,0)+IF($K161&gt;16,1,0)+IF($K161&gt;17,0,0)</f>
        <v>0</v>
      </c>
      <c r="R161" s="17">
        <f>IF($K161&gt;15,1,0)+IF($K161&gt;16,0,0)+IF($K161&gt;17,2,0)</f>
        <v>0</v>
      </c>
      <c r="S161" s="17">
        <f>IF(N161&lt;15,0,N161-14)</f>
        <v>0</v>
      </c>
      <c r="T161" s="17">
        <f>IF(O161&lt;15,0,O161-14)</f>
        <v>0</v>
      </c>
      <c r="U161" s="17">
        <f>IF(N161&lt;16,0,N161-15)</f>
        <v>0</v>
      </c>
      <c r="V161" t="s">
        <v>579</v>
      </c>
      <c r="W161" t="s">
        <v>564</v>
      </c>
      <c r="X161" t="s">
        <v>594</v>
      </c>
      <c r="Y161">
        <v>4</v>
      </c>
      <c r="Z161" s="17">
        <f>Y161-S161</f>
        <v>4</v>
      </c>
      <c r="AA161" s="17">
        <f>RANDBETWEEN(5,10)+IF(J161&lt;1,1,J161)*T161</f>
        <v>5</v>
      </c>
      <c r="AB161" s="17">
        <f>IF(J161&lt;1,20-$Q161,21-$J161-$Q161)</f>
        <v>20</v>
      </c>
      <c r="AC161" s="17" t="str">
        <f>IF(V161="L/Sword","1d8","1d6")&amp;IF(R161&gt;0,"+"&amp;TEXT(R161,0)," ")</f>
        <v>1d6 </v>
      </c>
      <c r="AD161" s="17">
        <f>IF(L161&lt;1,20-$U161,21-$J161-$U161)</f>
        <v>20</v>
      </c>
      <c r="AE161" t="s">
        <v>566</v>
      </c>
      <c r="AF161" s="17" t="str">
        <f>TEXT(RANDBETWEEN(0,0),0)&amp;"gp "&amp;TEXT(RANDBETWEEN(1,4),0)&amp;"sp "&amp;TEXT(RANDBETWEEN(1,6),0)&amp;"cp "</f>
        <v>0gp 2sp 3cp </v>
      </c>
      <c r="AG161" t="s">
        <v>874</v>
      </c>
    </row>
    <row r="162" spans="1:33" ht="12.75">
      <c r="A162" t="s">
        <v>863</v>
      </c>
      <c r="B162" t="s">
        <v>361</v>
      </c>
      <c r="C162" t="s">
        <v>362</v>
      </c>
      <c r="D162" t="s">
        <v>875</v>
      </c>
      <c r="E162" t="s">
        <v>861</v>
      </c>
      <c r="F162" t="s">
        <v>560</v>
      </c>
      <c r="G162" t="s">
        <v>561</v>
      </c>
      <c r="H162" s="17">
        <f>RANDBETWEEN(19,24)</f>
        <v>19</v>
      </c>
      <c r="I162" t="s">
        <v>562</v>
      </c>
      <c r="J162">
        <v>1</v>
      </c>
      <c r="K162" s="16">
        <v>16</v>
      </c>
      <c r="L162" s="17">
        <v>13</v>
      </c>
      <c r="M162" s="17">
        <v>16</v>
      </c>
      <c r="N162" s="17">
        <v>14</v>
      </c>
      <c r="O162" s="17">
        <v>16</v>
      </c>
      <c r="P162" s="18">
        <v>13</v>
      </c>
      <c r="Q162" s="17">
        <f>IF($K162&gt;15,0,0)+IF($K162&gt;16,1,0)+IF($K162&gt;17,0,0)</f>
        <v>0</v>
      </c>
      <c r="R162" s="17">
        <f>IF($K162&gt;15,1,0)+IF($K162&gt;16,0,0)+IF($K162&gt;17,2,0)</f>
        <v>1</v>
      </c>
      <c r="S162" s="17">
        <f>IF(N162&lt;15,0,N162-14)</f>
        <v>0</v>
      </c>
      <c r="T162" s="17">
        <f>IF(O162&lt;15,0,O162-14)</f>
        <v>2</v>
      </c>
      <c r="U162" s="17">
        <f>IF(N162&lt;16,0,N162-15)</f>
        <v>0</v>
      </c>
      <c r="V162" t="s">
        <v>579</v>
      </c>
      <c r="W162" t="s">
        <v>564</v>
      </c>
      <c r="X162" t="s">
        <v>594</v>
      </c>
      <c r="Y162">
        <v>4</v>
      </c>
      <c r="Z162" s="17">
        <f>Y162-S162</f>
        <v>4</v>
      </c>
      <c r="AA162" s="17">
        <f>RANDBETWEEN(5,10)+IF(J162&lt;1,1,J162)*T162</f>
        <v>10</v>
      </c>
      <c r="AB162" s="17">
        <f>IF(J162&lt;1,20-$Q162,21-$J162-$Q162)</f>
        <v>20</v>
      </c>
      <c r="AC162" s="17" t="str">
        <f>IF(V162="L/Sword","1d8","1d6")&amp;IF(R162&gt;0,"+"&amp;TEXT(R162,0)," ")</f>
        <v>1d6+1</v>
      </c>
      <c r="AD162" s="17">
        <f>IF(L162&lt;1,20-$U162,21-$J162-$U162)</f>
        <v>20</v>
      </c>
      <c r="AE162" t="s">
        <v>566</v>
      </c>
      <c r="AF162" s="17" t="str">
        <f>TEXT(RANDBETWEEN(0,0),0)&amp;"gp "&amp;TEXT(RANDBETWEEN(1,4),0)&amp;"sp "&amp;TEXT(RANDBETWEEN(1,6),0)&amp;"cp "</f>
        <v>0gp 1sp 6cp </v>
      </c>
      <c r="AG162" t="s">
        <v>876</v>
      </c>
    </row>
    <row r="163" spans="1:33" ht="12.75">
      <c r="A163" t="s">
        <v>863</v>
      </c>
      <c r="B163" t="s">
        <v>363</v>
      </c>
      <c r="C163" t="s">
        <v>364</v>
      </c>
      <c r="E163" t="s">
        <v>861</v>
      </c>
      <c r="F163" t="s">
        <v>560</v>
      </c>
      <c r="G163" t="s">
        <v>561</v>
      </c>
      <c r="H163" s="17">
        <f>RANDBETWEEN(19,24)</f>
        <v>23</v>
      </c>
      <c r="I163" t="s">
        <v>562</v>
      </c>
      <c r="J163">
        <v>1</v>
      </c>
      <c r="K163" s="16">
        <v>16</v>
      </c>
      <c r="L163" s="17">
        <v>11</v>
      </c>
      <c r="M163" s="17">
        <v>11</v>
      </c>
      <c r="N163" s="17">
        <v>12</v>
      </c>
      <c r="O163" s="17">
        <v>11</v>
      </c>
      <c r="P163" s="18">
        <v>16</v>
      </c>
      <c r="Q163" s="17">
        <f>IF($K163&gt;15,0,0)+IF($K163&gt;16,1,0)+IF($K163&gt;17,0,0)</f>
        <v>0</v>
      </c>
      <c r="R163" s="17">
        <f>IF($K163&gt;15,1,0)+IF($K163&gt;16,0,0)+IF($K163&gt;17,2,0)</f>
        <v>1</v>
      </c>
      <c r="S163" s="17">
        <f>IF(N163&lt;15,0,N163-14)</f>
        <v>0</v>
      </c>
      <c r="T163" s="17">
        <f>IF(O163&lt;15,0,O163-14)</f>
        <v>0</v>
      </c>
      <c r="U163" s="17">
        <f>IF(N163&lt;16,0,N163-15)</f>
        <v>0</v>
      </c>
      <c r="V163" t="s">
        <v>579</v>
      </c>
      <c r="W163" t="s">
        <v>564</v>
      </c>
      <c r="X163" t="s">
        <v>594</v>
      </c>
      <c r="Y163">
        <v>4</v>
      </c>
      <c r="Z163" s="17">
        <f>Y163-S163</f>
        <v>4</v>
      </c>
      <c r="AA163" s="17">
        <f>RANDBETWEEN(5,10)+IF(J163&lt;1,1,J163)*T163</f>
        <v>9</v>
      </c>
      <c r="AB163" s="17">
        <f>IF(J163&lt;1,20-$Q163,21-$J163-$Q163)</f>
        <v>20</v>
      </c>
      <c r="AC163" s="17" t="str">
        <f>IF(V163="L/Sword","1d8","1d6")&amp;IF(R163&gt;0,"+"&amp;TEXT(R163,0)," ")</f>
        <v>1d6+1</v>
      </c>
      <c r="AD163" s="17">
        <f>IF(L163&lt;1,20-$U163,21-$J163-$U163)</f>
        <v>20</v>
      </c>
      <c r="AE163" t="s">
        <v>566</v>
      </c>
      <c r="AF163" s="17" t="str">
        <f>TEXT(RANDBETWEEN(0,0),0)&amp;"gp "&amp;TEXT(RANDBETWEEN(1,4),0)&amp;"sp "&amp;TEXT(RANDBETWEEN(1,6),0)&amp;"cp "</f>
        <v>0gp 3sp 2cp </v>
      </c>
      <c r="AG163" t="s">
        <v>877</v>
      </c>
    </row>
    <row r="164" spans="1:33" ht="12.75">
      <c r="A164" t="s">
        <v>863</v>
      </c>
      <c r="B164" t="s">
        <v>365</v>
      </c>
      <c r="C164" t="s">
        <v>366</v>
      </c>
      <c r="D164" t="s">
        <v>878</v>
      </c>
      <c r="E164" t="s">
        <v>861</v>
      </c>
      <c r="F164" t="s">
        <v>560</v>
      </c>
      <c r="G164" t="s">
        <v>561</v>
      </c>
      <c r="H164" s="17">
        <f>RANDBETWEEN(19,24)</f>
        <v>23</v>
      </c>
      <c r="I164" t="s">
        <v>562</v>
      </c>
      <c r="J164">
        <v>1</v>
      </c>
      <c r="K164" s="16">
        <v>14</v>
      </c>
      <c r="L164" s="17">
        <v>10</v>
      </c>
      <c r="M164" s="17">
        <v>10</v>
      </c>
      <c r="N164" s="17">
        <v>15</v>
      </c>
      <c r="O164" s="17">
        <v>14</v>
      </c>
      <c r="P164" s="18">
        <v>11</v>
      </c>
      <c r="Q164" s="17">
        <f>IF($K164&gt;15,0,0)+IF($K164&gt;16,1,0)+IF($K164&gt;17,0,0)</f>
        <v>0</v>
      </c>
      <c r="R164" s="17">
        <f>IF($K164&gt;15,1,0)+IF($K164&gt;16,0,0)+IF($K164&gt;17,2,0)</f>
        <v>0</v>
      </c>
      <c r="S164" s="17">
        <f>IF(N164&lt;15,0,N164-14)</f>
        <v>1</v>
      </c>
      <c r="T164" s="17">
        <f>IF(O164&lt;15,0,O164-14)</f>
        <v>0</v>
      </c>
      <c r="U164" s="17">
        <f>IF(N164&lt;16,0,N164-15)</f>
        <v>0</v>
      </c>
      <c r="V164" t="s">
        <v>579</v>
      </c>
      <c r="W164" t="s">
        <v>564</v>
      </c>
      <c r="X164" t="s">
        <v>594</v>
      </c>
      <c r="Y164">
        <v>4</v>
      </c>
      <c r="Z164" s="17">
        <f>Y164-S164</f>
        <v>3</v>
      </c>
      <c r="AA164" s="17">
        <f>RANDBETWEEN(5,10)+IF(J164&lt;1,1,J164)*T164</f>
        <v>9</v>
      </c>
      <c r="AB164" s="17">
        <f>IF(J164&lt;1,20-$Q164,21-$J164-$Q164)</f>
        <v>20</v>
      </c>
      <c r="AC164" s="17" t="str">
        <f>IF(V164="L/Sword","1d8","1d6")&amp;IF(R164&gt;0,"+"&amp;TEXT(R164,0)," ")</f>
        <v>1d6 </v>
      </c>
      <c r="AD164" s="17">
        <f>IF(L164&lt;1,20-$U164,21-$J164-$U164)</f>
        <v>20</v>
      </c>
      <c r="AE164" t="s">
        <v>566</v>
      </c>
      <c r="AF164" s="17" t="str">
        <f>TEXT(RANDBETWEEN(0,0),0)&amp;"gp "&amp;TEXT(RANDBETWEEN(1,4),0)&amp;"sp "&amp;TEXT(RANDBETWEEN(1,6),0)&amp;"cp "</f>
        <v>0gp 1sp 4cp </v>
      </c>
      <c r="AG164" t="s">
        <v>879</v>
      </c>
    </row>
    <row r="165" spans="1:33" ht="12.75">
      <c r="A165" s="12" t="s">
        <v>880</v>
      </c>
      <c r="B165" t="s">
        <v>367</v>
      </c>
      <c r="C165" t="s">
        <v>368</v>
      </c>
      <c r="D165" t="s">
        <v>881</v>
      </c>
      <c r="E165" t="s">
        <v>861</v>
      </c>
      <c r="F165" t="s">
        <v>560</v>
      </c>
      <c r="G165" t="s">
        <v>561</v>
      </c>
      <c r="H165" s="17">
        <f>RANDBETWEEN(19,24)+5</f>
        <v>29</v>
      </c>
      <c r="I165" t="s">
        <v>562</v>
      </c>
      <c r="J165">
        <v>2</v>
      </c>
      <c r="K165" s="16">
        <v>15</v>
      </c>
      <c r="L165" s="17">
        <v>12</v>
      </c>
      <c r="M165" s="17">
        <v>9</v>
      </c>
      <c r="N165" s="17">
        <v>9</v>
      </c>
      <c r="O165" s="17">
        <v>16</v>
      </c>
      <c r="P165" s="18">
        <v>14</v>
      </c>
      <c r="Q165" s="17">
        <f>IF($K165&gt;15,0,0)+IF($K165&gt;16,1,0)+IF($K165&gt;17,0,0)</f>
        <v>0</v>
      </c>
      <c r="R165" s="17">
        <f>IF($K165&gt;15,1,0)+IF($K165&gt;16,0,0)+IF($K165&gt;17,2,0)</f>
        <v>0</v>
      </c>
      <c r="S165" s="17">
        <f>IF(N165&lt;15,0,N165-14)</f>
        <v>0</v>
      </c>
      <c r="T165" s="17">
        <f>IF(O165&lt;15,0,O165-14)</f>
        <v>2</v>
      </c>
      <c r="U165" s="17">
        <f>IF(N165&lt;16,0,N165-15)</f>
        <v>0</v>
      </c>
      <c r="V165" t="s">
        <v>579</v>
      </c>
      <c r="W165" t="s">
        <v>607</v>
      </c>
      <c r="X165" t="s">
        <v>594</v>
      </c>
      <c r="Y165">
        <v>4</v>
      </c>
      <c r="Z165" s="17">
        <f>Y165-S165</f>
        <v>4</v>
      </c>
      <c r="AA165" s="17">
        <f>RANDBETWEEN(5,10)+RANDBETWEEN(3,10)+IF(J149&lt;1,1,J149)*T149</f>
        <v>14</v>
      </c>
      <c r="AB165" s="17">
        <f>IF(J165&lt;1,20-$Q165,21-$J165-$Q165)</f>
        <v>19</v>
      </c>
      <c r="AC165" s="17" t="str">
        <f>IF(V165="L/Sword","1d8","1d6")&amp;IF(R165&gt;0,"+"&amp;TEXT(R165,0)," ")</f>
        <v>1d6 </v>
      </c>
      <c r="AD165" s="17">
        <f>IF(L165&lt;1,20-$U165,21-$J165-$U165)</f>
        <v>19</v>
      </c>
      <c r="AE165" t="s">
        <v>566</v>
      </c>
      <c r="AF165" s="17" t="str">
        <f>TEXT(RANDBETWEEN(0,0),0)&amp;"gp "&amp;TEXT(RANDBETWEEN(1,4),0)&amp;"sp "&amp;TEXT(RANDBETWEEN(1,6),0)&amp;"cp "</f>
        <v>0gp 2sp 6cp </v>
      </c>
      <c r="AG165" t="s">
        <v>882</v>
      </c>
    </row>
    <row r="166" spans="1:33" ht="12.75">
      <c r="A166" t="s">
        <v>785</v>
      </c>
      <c r="B166" t="s">
        <v>369</v>
      </c>
      <c r="C166" t="s">
        <v>370</v>
      </c>
      <c r="E166" t="s">
        <v>883</v>
      </c>
      <c r="F166" t="s">
        <v>560</v>
      </c>
      <c r="G166" t="s">
        <v>561</v>
      </c>
      <c r="H166" s="17">
        <f>RANDBETWEEN(19,24)</f>
        <v>22</v>
      </c>
      <c r="I166" t="s">
        <v>562</v>
      </c>
      <c r="J166">
        <v>0</v>
      </c>
      <c r="K166" s="16">
        <v>12</v>
      </c>
      <c r="L166" s="17">
        <v>12</v>
      </c>
      <c r="M166" s="17">
        <v>8</v>
      </c>
      <c r="N166" s="17">
        <v>11</v>
      </c>
      <c r="O166" s="17">
        <v>10</v>
      </c>
      <c r="P166" s="18">
        <v>14</v>
      </c>
      <c r="Q166" s="17">
        <f>IF($K166&gt;15,0,0)+IF($K166&gt;16,1,0)+IF($K166&gt;17,0,0)</f>
        <v>0</v>
      </c>
      <c r="R166" s="17">
        <f>IF($K166&gt;15,1,0)+IF($K166&gt;16,0,0)+IF($K166&gt;17,2,0)</f>
        <v>0</v>
      </c>
      <c r="S166" s="17">
        <f>IF(N166&lt;15,0,N166-14)</f>
        <v>0</v>
      </c>
      <c r="T166" s="17">
        <f>IF(O166&lt;15,0,O166-14)</f>
        <v>0</v>
      </c>
      <c r="U166" s="17">
        <f>IF(N166&lt;16,0,N166-15)</f>
        <v>0</v>
      </c>
      <c r="V166" t="s">
        <v>607</v>
      </c>
      <c r="W166" t="s">
        <v>607</v>
      </c>
      <c r="X166" t="s">
        <v>787</v>
      </c>
      <c r="Y166">
        <v>10</v>
      </c>
      <c r="Z166" s="17">
        <f>Y166-S166</f>
        <v>10</v>
      </c>
      <c r="AA166" s="17">
        <f>RANDBETWEEN(5,10)+RANDBETWEEN(3,10)+IF(J166&lt;1,1,J166)*T166</f>
        <v>9</v>
      </c>
      <c r="AB166" s="17">
        <f>IF(J166&lt;1,20-$Q166,21-$J166-$Q166)</f>
        <v>20</v>
      </c>
      <c r="AC166" s="17" t="str">
        <f>"1d4"&amp;IF(R166&gt;0,"+"&amp;TEXT(R166,0)," ")</f>
        <v>1d4 </v>
      </c>
      <c r="AD166" s="17">
        <f>IF(L166&lt;1,20-$U166,21-$J166-$U166)</f>
        <v>21</v>
      </c>
      <c r="AE166" t="s">
        <v>566</v>
      </c>
      <c r="AF166" s="17" t="str">
        <f>TEXT(RANDBETWEEN(1,4),0)&amp;"gp "&amp;TEXT(RANDBETWEEN(1,6)+RANDBETWEEN(1,6),0)&amp;"sp "&amp;TEXT(RANDBETWEEN(0,0),0)&amp;"cp "</f>
        <v>4gp 3sp 0cp </v>
      </c>
      <c r="AG166" t="s">
        <v>884</v>
      </c>
    </row>
    <row r="167" spans="1:33" ht="12.75">
      <c r="A167" t="s">
        <v>885</v>
      </c>
      <c r="B167" t="s">
        <v>371</v>
      </c>
      <c r="C167" t="s">
        <v>372</v>
      </c>
      <c r="E167" t="s">
        <v>883</v>
      </c>
      <c r="F167" t="s">
        <v>560</v>
      </c>
      <c r="G167" t="s">
        <v>561</v>
      </c>
      <c r="H167" s="17">
        <f>RANDBETWEEN(19,24)+8</f>
        <v>31</v>
      </c>
      <c r="I167" t="s">
        <v>562</v>
      </c>
      <c r="J167">
        <v>3</v>
      </c>
      <c r="K167" s="16">
        <v>14</v>
      </c>
      <c r="L167" s="17">
        <v>15</v>
      </c>
      <c r="M167" s="17">
        <v>10</v>
      </c>
      <c r="N167" s="17">
        <v>9</v>
      </c>
      <c r="O167" s="17">
        <v>11</v>
      </c>
      <c r="P167" s="18">
        <v>15</v>
      </c>
      <c r="Q167" s="17">
        <f>IF($K167&gt;15,0,0)+IF($K167&gt;16,1,0)+IF($K167&gt;17,0,0)</f>
        <v>0</v>
      </c>
      <c r="R167" s="17">
        <f>IF($K167&gt;15,1,0)+IF($K167&gt;16,0,0)+IF($K167&gt;17,2,0)</f>
        <v>0</v>
      </c>
      <c r="S167" s="17">
        <f>IF(N167&lt;15,0,N167-14)</f>
        <v>0</v>
      </c>
      <c r="T167" s="17">
        <f>IF(O167&lt;15,0,O167-14)</f>
        <v>0</v>
      </c>
      <c r="U167" s="17">
        <f>IF(N167&lt;16,0,N167-15)</f>
        <v>0</v>
      </c>
      <c r="V167" t="s">
        <v>593</v>
      </c>
      <c r="W167" t="s">
        <v>607</v>
      </c>
      <c r="X167" t="s">
        <v>594</v>
      </c>
      <c r="Y167">
        <v>4</v>
      </c>
      <c r="Z167" s="17">
        <f>Y167-S167</f>
        <v>4</v>
      </c>
      <c r="AA167" s="17">
        <f>RANDBETWEEN(5,10)+RANDBETWEEN(3,10)+RANDBETWEEN(3,10)+IF(J226&lt;1,1,J226)*T226</f>
        <v>24</v>
      </c>
      <c r="AB167" s="17">
        <f>IF(J167&lt;1,20-$Q167,21-$J167-$Q167)</f>
        <v>18</v>
      </c>
      <c r="AC167" s="17" t="str">
        <f>IF(V167="L/Sword","1d8","1d6")&amp;IF(R167&gt;0,"+"&amp;TEXT(R167,0)," ")</f>
        <v>1d8 </v>
      </c>
      <c r="AD167" s="17">
        <f>IF(L167&lt;1,20-$U167,21-$J167-$U167)</f>
        <v>18</v>
      </c>
      <c r="AE167" t="s">
        <v>566</v>
      </c>
      <c r="AF167" s="17" t="str">
        <f>TEXT(RANDBETWEEN(0,0),0)&amp;"gp "&amp;TEXT(RANDBETWEEN(1,4),0)&amp;"sp "&amp;TEXT(RANDBETWEEN(1,6),0)&amp;"cp "</f>
        <v>0gp 4sp 4cp </v>
      </c>
      <c r="AG167" t="s">
        <v>886</v>
      </c>
    </row>
    <row r="168" spans="1:33" ht="12.75">
      <c r="A168" t="s">
        <v>887</v>
      </c>
      <c r="B168" t="s">
        <v>373</v>
      </c>
      <c r="C168" t="s">
        <v>374</v>
      </c>
      <c r="D168" t="s">
        <v>888</v>
      </c>
      <c r="E168" t="s">
        <v>889</v>
      </c>
      <c r="F168" t="s">
        <v>560</v>
      </c>
      <c r="G168" t="s">
        <v>561</v>
      </c>
      <c r="H168" s="17">
        <f>33</f>
        <v>33</v>
      </c>
      <c r="I168" t="s">
        <v>562</v>
      </c>
      <c r="J168">
        <v>6</v>
      </c>
      <c r="K168" s="16">
        <v>14</v>
      </c>
      <c r="L168" s="17">
        <v>14</v>
      </c>
      <c r="M168" s="17">
        <v>11</v>
      </c>
      <c r="N168" s="17">
        <v>9</v>
      </c>
      <c r="O168" s="17">
        <v>12</v>
      </c>
      <c r="P168" s="18">
        <v>16</v>
      </c>
      <c r="Q168" s="17">
        <f>IF($K168&gt;15,0,0)+IF($K168&gt;16,1,0)+IF($K168&gt;17,0,0)</f>
        <v>0</v>
      </c>
      <c r="R168" s="17">
        <f>IF($K168&gt;15,1,0)+IF($K168&gt;16,0,0)+IF($K168&gt;17,2,0)</f>
        <v>0</v>
      </c>
      <c r="S168" s="17">
        <f>IF(N168&lt;15,0,N168-14)</f>
        <v>0</v>
      </c>
      <c r="T168" s="17">
        <f>IF(O168&lt;15,0,O168-14)</f>
        <v>0</v>
      </c>
      <c r="U168" s="17">
        <f>IF(N168&lt;16,0,N168-15)</f>
        <v>0</v>
      </c>
      <c r="V168" t="s">
        <v>890</v>
      </c>
      <c r="W168" t="s">
        <v>891</v>
      </c>
      <c r="X168" t="s">
        <v>892</v>
      </c>
      <c r="Y168">
        <v>0</v>
      </c>
      <c r="Z168" s="17">
        <f>Y168-S168</f>
        <v>0</v>
      </c>
      <c r="AA168" s="17">
        <f>RANDBETWEEN(5,10)+RANDBETWEEN(3,10)+RANDBETWEEN(3,10)+RANDBETWEEN(3,10)+RANDBETWEEN(3,10)+RANDBETWEEN(3,10)+RANDBETWEEN(3,10)+RANDBETWEEN(3,10)+IF(J226&lt;1,1,J226)*T226</f>
        <v>59</v>
      </c>
      <c r="AB168" s="17">
        <f>IF(J168&lt;1,20-$Q168,21-$J168-$Q168)</f>
        <v>15</v>
      </c>
      <c r="AC168" s="17" t="s">
        <v>893</v>
      </c>
      <c r="AD168" s="17">
        <f>IF(L168&lt;1,20-$U168,21-$J168-$U168)</f>
        <v>15</v>
      </c>
      <c r="AE168" t="s">
        <v>566</v>
      </c>
      <c r="AF168" s="17" t="str">
        <f>TEXT(RANDBETWEEN(0,0),0)&amp;"gp "&amp;TEXT(RANDBETWEEN(1,4),0)&amp;"sp "&amp;TEXT(RANDBETWEEN(1,6),0)&amp;"cp "</f>
        <v>0gp 3sp 3cp </v>
      </c>
      <c r="AG168" t="s">
        <v>894</v>
      </c>
    </row>
    <row r="169" spans="1:33" ht="12.75">
      <c r="A169" t="s">
        <v>895</v>
      </c>
      <c r="B169" t="s">
        <v>375</v>
      </c>
      <c r="C169" t="s">
        <v>376</v>
      </c>
      <c r="D169" t="s">
        <v>896</v>
      </c>
      <c r="E169" t="s">
        <v>897</v>
      </c>
      <c r="F169" t="s">
        <v>560</v>
      </c>
      <c r="G169" t="s">
        <v>561</v>
      </c>
      <c r="H169" s="17">
        <f>RANDBETWEEN(19,24)</f>
        <v>19</v>
      </c>
      <c r="I169" t="s">
        <v>562</v>
      </c>
      <c r="J169">
        <v>1</v>
      </c>
      <c r="K169" s="16">
        <v>16</v>
      </c>
      <c r="L169" s="17">
        <v>10</v>
      </c>
      <c r="M169" s="17">
        <v>16</v>
      </c>
      <c r="N169" s="17">
        <v>15</v>
      </c>
      <c r="O169" s="17">
        <v>14</v>
      </c>
      <c r="P169" s="18">
        <v>14</v>
      </c>
      <c r="Q169" s="17">
        <f>IF($K169&gt;15,0,0)+IF($K169&gt;16,1,0)+IF($K169&gt;17,0,0)</f>
        <v>0</v>
      </c>
      <c r="R169" s="17">
        <f>IF($K169&gt;15,1,0)+IF($K169&gt;16,0,0)+IF($K169&gt;17,2,0)</f>
        <v>1</v>
      </c>
      <c r="S169" s="17">
        <f>IF(N169&lt;15,0,N169-14)</f>
        <v>1</v>
      </c>
      <c r="T169" s="17">
        <f>IF(O169&lt;15,0,O169-14)</f>
        <v>0</v>
      </c>
      <c r="U169" s="17">
        <f>IF(N169&lt;16,0,N169-15)</f>
        <v>0</v>
      </c>
      <c r="V169" t="s">
        <v>579</v>
      </c>
      <c r="W169" t="s">
        <v>564</v>
      </c>
      <c r="X169" t="s">
        <v>594</v>
      </c>
      <c r="Y169">
        <v>4</v>
      </c>
      <c r="Z169" s="17">
        <f>Y169-S169</f>
        <v>3</v>
      </c>
      <c r="AA169" s="17">
        <f>RANDBETWEEN(5,10)+IF(J169&lt;1,1,J169)*T169</f>
        <v>5</v>
      </c>
      <c r="AB169" s="17">
        <f>IF(J169&lt;1,20-$Q169,21-$J169-$Q169)</f>
        <v>20</v>
      </c>
      <c r="AC169" s="17" t="str">
        <f>IF(V169="L/Sword","1d8","1d6")&amp;IF(R169&gt;0,"+"&amp;TEXT(R169,0)," ")</f>
        <v>1d6+1</v>
      </c>
      <c r="AD169" s="17">
        <f>IF(L169&lt;1,20-$U169,21-$J169-$U169)</f>
        <v>20</v>
      </c>
      <c r="AE169" t="s">
        <v>566</v>
      </c>
      <c r="AF169" s="17" t="str">
        <f>TEXT(RANDBETWEEN(0,0),0)&amp;"gp "&amp;TEXT(RANDBETWEEN(1,4),0)&amp;"sp "&amp;TEXT(RANDBETWEEN(1,6),0)&amp;"cp "</f>
        <v>0gp 2sp 3cp </v>
      </c>
      <c r="AG169" t="s">
        <v>898</v>
      </c>
    </row>
    <row r="170" spans="1:33" ht="12.75">
      <c r="A170" s="12" t="s">
        <v>899</v>
      </c>
      <c r="B170" t="s">
        <v>377</v>
      </c>
      <c r="C170" t="s">
        <v>378</v>
      </c>
      <c r="D170" t="s">
        <v>900</v>
      </c>
      <c r="E170" t="s">
        <v>897</v>
      </c>
      <c r="F170" t="s">
        <v>560</v>
      </c>
      <c r="G170" t="s">
        <v>561</v>
      </c>
      <c r="H170" s="17">
        <f>RANDBETWEEN(19,24)</f>
        <v>20</v>
      </c>
      <c r="I170" t="s">
        <v>562</v>
      </c>
      <c r="J170">
        <v>1</v>
      </c>
      <c r="K170" s="16">
        <v>16</v>
      </c>
      <c r="L170" s="17">
        <v>10</v>
      </c>
      <c r="M170" s="17">
        <v>9</v>
      </c>
      <c r="N170" s="17">
        <v>11</v>
      </c>
      <c r="O170" s="17">
        <v>11</v>
      </c>
      <c r="P170" s="18">
        <v>14</v>
      </c>
      <c r="Q170" s="17">
        <f>IF($K170&gt;15,0,0)+IF($K170&gt;16,1,0)+IF($K170&gt;17,0,0)</f>
        <v>0</v>
      </c>
      <c r="R170" s="17">
        <f>IF($K170&gt;15,1,0)+IF($K170&gt;16,0,0)+IF($K170&gt;17,2,0)</f>
        <v>1</v>
      </c>
      <c r="S170" s="17">
        <f>IF(N170&lt;15,0,N170-14)</f>
        <v>0</v>
      </c>
      <c r="T170" s="17">
        <f>IF(O170&lt;15,0,O170-14)</f>
        <v>0</v>
      </c>
      <c r="U170" s="17">
        <f>IF(N170&lt;16,0,N170-15)</f>
        <v>0</v>
      </c>
      <c r="V170" t="s">
        <v>579</v>
      </c>
      <c r="W170" t="s">
        <v>564</v>
      </c>
      <c r="X170" t="s">
        <v>594</v>
      </c>
      <c r="Y170">
        <v>4</v>
      </c>
      <c r="Z170" s="17">
        <f>Y170-S170</f>
        <v>4</v>
      </c>
      <c r="AA170" s="17">
        <f>RANDBETWEEN(5,10)+IF(J170&lt;1,1,J170)*T170</f>
        <v>9</v>
      </c>
      <c r="AB170" s="17">
        <f>IF(J170&lt;1,20-$Q170,21-$J170-$Q170)</f>
        <v>20</v>
      </c>
      <c r="AC170" s="17" t="str">
        <f>IF(V170="L/Sword","1d8","1d6")&amp;IF(R170&gt;0,"+"&amp;TEXT(R170,0)," ")</f>
        <v>1d6+1</v>
      </c>
      <c r="AD170" s="17">
        <f>IF(L170&lt;1,20-$U170,21-$J170-$U170)</f>
        <v>20</v>
      </c>
      <c r="AE170" t="s">
        <v>566</v>
      </c>
      <c r="AF170" s="17" t="str">
        <f>TEXT(RANDBETWEEN(0,0),0)&amp;"gp "&amp;TEXT(RANDBETWEEN(1,4),0)&amp;"sp "&amp;TEXT(RANDBETWEEN(1,6),0)&amp;"cp "</f>
        <v>0gp 1sp 3cp </v>
      </c>
      <c r="AG170" t="s">
        <v>901</v>
      </c>
    </row>
    <row r="171" spans="1:33" ht="12.75">
      <c r="A171" s="12" t="s">
        <v>899</v>
      </c>
      <c r="B171" t="s">
        <v>379</v>
      </c>
      <c r="C171" t="s">
        <v>380</v>
      </c>
      <c r="D171" t="s">
        <v>902</v>
      </c>
      <c r="E171" t="s">
        <v>897</v>
      </c>
      <c r="F171" t="s">
        <v>560</v>
      </c>
      <c r="G171" t="s">
        <v>561</v>
      </c>
      <c r="H171" s="17">
        <f>RANDBETWEEN(19,24)</f>
        <v>21</v>
      </c>
      <c r="I171" t="s">
        <v>562</v>
      </c>
      <c r="J171">
        <v>1</v>
      </c>
      <c r="K171" s="16">
        <v>13</v>
      </c>
      <c r="L171" s="17">
        <v>9</v>
      </c>
      <c r="M171" s="17">
        <v>13</v>
      </c>
      <c r="N171" s="17">
        <v>16</v>
      </c>
      <c r="O171" s="17">
        <v>8</v>
      </c>
      <c r="P171" s="18">
        <v>11</v>
      </c>
      <c r="Q171" s="17">
        <f>IF($K171&gt;15,0,0)+IF($K171&gt;16,1,0)+IF($K171&gt;17,0,0)</f>
        <v>0</v>
      </c>
      <c r="R171" s="17">
        <f>IF($K171&gt;15,1,0)+IF($K171&gt;16,0,0)+IF($K171&gt;17,2,0)</f>
        <v>0</v>
      </c>
      <c r="S171" s="17">
        <f>IF(N171&lt;15,0,N171-14)</f>
        <v>2</v>
      </c>
      <c r="T171" s="17">
        <f>IF(O171&lt;15,0,O171-14)</f>
        <v>0</v>
      </c>
      <c r="U171" s="17">
        <f>IF(N171&lt;16,0,N171-15)</f>
        <v>1</v>
      </c>
      <c r="V171" t="s">
        <v>579</v>
      </c>
      <c r="W171" t="s">
        <v>564</v>
      </c>
      <c r="X171" t="s">
        <v>594</v>
      </c>
      <c r="Y171">
        <v>4</v>
      </c>
      <c r="Z171" s="17">
        <f>Y171-S171</f>
        <v>2</v>
      </c>
      <c r="AA171" s="17">
        <f>RANDBETWEEN(5,10)+IF(J171&lt;1,1,J171)*T171</f>
        <v>7</v>
      </c>
      <c r="AB171" s="17">
        <f>IF(J171&lt;1,20-$Q171,21-$J171-$Q171)</f>
        <v>20</v>
      </c>
      <c r="AC171" s="17" t="str">
        <f>IF(V171="L/Sword","1d8","1d6")&amp;IF(R171&gt;0,"+"&amp;TEXT(R171,0)," ")</f>
        <v>1d6 </v>
      </c>
      <c r="AD171" s="17">
        <f>IF(L171&lt;1,20-$U171,21-$J171-$U171)</f>
        <v>19</v>
      </c>
      <c r="AE171" t="s">
        <v>566</v>
      </c>
      <c r="AF171" s="17" t="str">
        <f>TEXT(RANDBETWEEN(0,0),0)&amp;"gp "&amp;TEXT(RANDBETWEEN(1,4),0)&amp;"sp "&amp;TEXT(RANDBETWEEN(1,6),0)&amp;"cp "</f>
        <v>0gp 4sp 4cp </v>
      </c>
      <c r="AG171" t="s">
        <v>903</v>
      </c>
    </row>
    <row r="172" spans="1:33" ht="12.75">
      <c r="A172" s="12" t="s">
        <v>899</v>
      </c>
      <c r="B172" t="s">
        <v>381</v>
      </c>
      <c r="C172" t="s">
        <v>382</v>
      </c>
      <c r="D172" t="s">
        <v>904</v>
      </c>
      <c r="E172" t="s">
        <v>897</v>
      </c>
      <c r="F172" t="s">
        <v>560</v>
      </c>
      <c r="G172" t="s">
        <v>561</v>
      </c>
      <c r="H172" s="17">
        <f>RANDBETWEEN(19,24)</f>
        <v>21</v>
      </c>
      <c r="I172" t="s">
        <v>562</v>
      </c>
      <c r="J172">
        <v>1</v>
      </c>
      <c r="K172" s="16">
        <v>13</v>
      </c>
      <c r="L172" s="17">
        <v>15</v>
      </c>
      <c r="M172" s="17">
        <v>11</v>
      </c>
      <c r="N172" s="17">
        <v>15</v>
      </c>
      <c r="O172" s="17">
        <v>11</v>
      </c>
      <c r="P172" s="18">
        <v>15</v>
      </c>
      <c r="Q172" s="17">
        <f>IF($K172&gt;15,0,0)+IF($K172&gt;16,1,0)+IF($K172&gt;17,0,0)</f>
        <v>0</v>
      </c>
      <c r="R172" s="17">
        <f>IF($K172&gt;15,1,0)+IF($K172&gt;16,0,0)+IF($K172&gt;17,2,0)</f>
        <v>0</v>
      </c>
      <c r="S172" s="17">
        <f>IF(N172&lt;15,0,N172-14)</f>
        <v>1</v>
      </c>
      <c r="T172" s="17">
        <f>IF(O172&lt;15,0,O172-14)</f>
        <v>0</v>
      </c>
      <c r="U172" s="17">
        <f>IF(N172&lt;16,0,N172-15)</f>
        <v>0</v>
      </c>
      <c r="V172" t="s">
        <v>579</v>
      </c>
      <c r="W172" t="s">
        <v>564</v>
      </c>
      <c r="X172" t="s">
        <v>594</v>
      </c>
      <c r="Y172">
        <v>4</v>
      </c>
      <c r="Z172" s="17">
        <f>Y172-S172</f>
        <v>3</v>
      </c>
      <c r="AA172" s="17">
        <f>RANDBETWEEN(5,10)+IF(J172&lt;1,1,J172)*T172</f>
        <v>10</v>
      </c>
      <c r="AB172" s="17">
        <f>IF(J172&lt;1,20-$Q172,21-$J172-$Q172)</f>
        <v>20</v>
      </c>
      <c r="AC172" s="17" t="str">
        <f>IF(V172="L/Sword","1d8","1d6")&amp;IF(R172&gt;0,"+"&amp;TEXT(R172,0)," ")</f>
        <v>1d6 </v>
      </c>
      <c r="AD172" s="17">
        <f>IF(L172&lt;1,20-$U172,21-$J172-$U172)</f>
        <v>20</v>
      </c>
      <c r="AE172" t="s">
        <v>566</v>
      </c>
      <c r="AF172" s="17" t="str">
        <f>TEXT(RANDBETWEEN(0,0),0)&amp;"gp "&amp;TEXT(RANDBETWEEN(1,4),0)&amp;"sp "&amp;TEXT(RANDBETWEEN(1,6),0)&amp;"cp "</f>
        <v>0gp 1sp 5cp </v>
      </c>
      <c r="AG172" t="s">
        <v>905</v>
      </c>
    </row>
    <row r="173" spans="1:33" ht="12.75">
      <c r="A173" s="12" t="s">
        <v>899</v>
      </c>
      <c r="B173" t="s">
        <v>383</v>
      </c>
      <c r="C173" t="s">
        <v>384</v>
      </c>
      <c r="D173" t="s">
        <v>906</v>
      </c>
      <c r="E173" t="s">
        <v>897</v>
      </c>
      <c r="F173" t="s">
        <v>560</v>
      </c>
      <c r="G173" t="s">
        <v>561</v>
      </c>
      <c r="H173" s="17">
        <f>RANDBETWEEN(19,24)</f>
        <v>22</v>
      </c>
      <c r="I173" t="s">
        <v>562</v>
      </c>
      <c r="J173">
        <v>1</v>
      </c>
      <c r="K173" s="16">
        <v>14</v>
      </c>
      <c r="L173" s="17">
        <v>14</v>
      </c>
      <c r="M173" s="17">
        <v>14</v>
      </c>
      <c r="N173" s="17">
        <v>10</v>
      </c>
      <c r="O173" s="17">
        <v>11</v>
      </c>
      <c r="P173" s="18">
        <v>16</v>
      </c>
      <c r="Q173" s="17">
        <f>IF($K173&gt;15,0,0)+IF($K173&gt;16,1,0)+IF($K173&gt;17,0,0)</f>
        <v>0</v>
      </c>
      <c r="R173" s="17">
        <f>IF($K173&gt;15,1,0)+IF($K173&gt;16,0,0)+IF($K173&gt;17,2,0)</f>
        <v>0</v>
      </c>
      <c r="S173" s="17">
        <f>IF(N173&lt;15,0,N173-14)</f>
        <v>0</v>
      </c>
      <c r="T173" s="17">
        <f>IF(O173&lt;15,0,O173-14)</f>
        <v>0</v>
      </c>
      <c r="U173" s="17">
        <f>IF(N173&lt;16,0,N173-15)</f>
        <v>0</v>
      </c>
      <c r="V173" t="s">
        <v>579</v>
      </c>
      <c r="W173" t="s">
        <v>564</v>
      </c>
      <c r="X173" t="s">
        <v>594</v>
      </c>
      <c r="Y173">
        <v>4</v>
      </c>
      <c r="Z173" s="17">
        <f>Y173-S173</f>
        <v>4</v>
      </c>
      <c r="AA173" s="17">
        <f>RANDBETWEEN(5,10)+IF(J173&lt;1,1,J173)*T173</f>
        <v>9</v>
      </c>
      <c r="AB173" s="17">
        <f>IF(J173&lt;1,20-$Q173,21-$J173-$Q173)</f>
        <v>20</v>
      </c>
      <c r="AC173" s="17" t="str">
        <f>IF(V173="L/Sword","1d8","1d6")&amp;IF(R173&gt;0,"+"&amp;TEXT(R173,0)," ")</f>
        <v>1d6 </v>
      </c>
      <c r="AD173" s="17">
        <f>IF(L173&lt;1,20-$U173,21-$J173-$U173)</f>
        <v>20</v>
      </c>
      <c r="AE173" t="s">
        <v>566</v>
      </c>
      <c r="AF173" s="17" t="str">
        <f>TEXT(RANDBETWEEN(0,0),0)&amp;"gp "&amp;TEXT(RANDBETWEEN(1,4),0)&amp;"sp "&amp;TEXT(RANDBETWEEN(1,6),0)&amp;"cp "</f>
        <v>0gp 4sp 4cp </v>
      </c>
      <c r="AG173" t="s">
        <v>907</v>
      </c>
    </row>
    <row r="174" spans="1:33" ht="12.75">
      <c r="A174" s="12" t="s">
        <v>899</v>
      </c>
      <c r="B174" t="s">
        <v>385</v>
      </c>
      <c r="C174" t="s">
        <v>386</v>
      </c>
      <c r="D174" t="s">
        <v>908</v>
      </c>
      <c r="E174" t="s">
        <v>897</v>
      </c>
      <c r="F174" t="s">
        <v>560</v>
      </c>
      <c r="G174" t="s">
        <v>561</v>
      </c>
      <c r="H174" s="17">
        <f>RANDBETWEEN(19,24)</f>
        <v>19</v>
      </c>
      <c r="I174" t="s">
        <v>562</v>
      </c>
      <c r="J174">
        <v>1</v>
      </c>
      <c r="K174" s="16">
        <v>12</v>
      </c>
      <c r="L174" s="17">
        <v>11</v>
      </c>
      <c r="M174" s="17">
        <v>7</v>
      </c>
      <c r="N174" s="17">
        <v>18</v>
      </c>
      <c r="O174" s="17">
        <v>11</v>
      </c>
      <c r="P174" s="18">
        <v>15</v>
      </c>
      <c r="Q174" s="17">
        <f>IF($K174&gt;15,0,0)+IF($K174&gt;16,1,0)+IF($K174&gt;17,0,0)</f>
        <v>0</v>
      </c>
      <c r="R174" s="17">
        <f>IF($K174&gt;15,1,0)+IF($K174&gt;16,0,0)+IF($K174&gt;17,2,0)</f>
        <v>0</v>
      </c>
      <c r="S174" s="17">
        <f>IF(N174&lt;15,0,N174-14)</f>
        <v>4</v>
      </c>
      <c r="T174" s="17">
        <f>IF(O174&lt;15,0,O174-14)</f>
        <v>0</v>
      </c>
      <c r="U174" s="17">
        <f>IF(N174&lt;16,0,N174-15)</f>
        <v>3</v>
      </c>
      <c r="V174" t="s">
        <v>579</v>
      </c>
      <c r="W174" t="s">
        <v>564</v>
      </c>
      <c r="X174" t="s">
        <v>594</v>
      </c>
      <c r="Y174">
        <v>4</v>
      </c>
      <c r="Z174" s="17">
        <f>Y174-S174</f>
        <v>0</v>
      </c>
      <c r="AA174" s="17">
        <f>RANDBETWEEN(5,10)+IF(J174&lt;1,1,J174)*T174</f>
        <v>7</v>
      </c>
      <c r="AB174" s="17">
        <f>IF(J174&lt;1,20-$Q174,21-$J174-$Q174)</f>
        <v>20</v>
      </c>
      <c r="AC174" s="17" t="str">
        <f>IF(V174="L/Sword","1d8","1d6")&amp;IF(R174&gt;0,"+"&amp;TEXT(R174,0)," ")</f>
        <v>1d6 </v>
      </c>
      <c r="AD174" s="17">
        <f>IF(L174&lt;1,20-$U174,21-$J174-$U174)</f>
        <v>17</v>
      </c>
      <c r="AE174" t="s">
        <v>566</v>
      </c>
      <c r="AF174" s="17" t="str">
        <f>TEXT(RANDBETWEEN(0,0),0)&amp;"gp "&amp;TEXT(RANDBETWEEN(1,4),0)&amp;"sp "&amp;TEXT(RANDBETWEEN(1,6),0)&amp;"cp "</f>
        <v>0gp 2sp 6cp </v>
      </c>
      <c r="AG174" t="s">
        <v>909</v>
      </c>
    </row>
    <row r="175" spans="1:33" ht="12.75">
      <c r="A175" s="12" t="s">
        <v>899</v>
      </c>
      <c r="B175" t="s">
        <v>387</v>
      </c>
      <c r="C175" t="s">
        <v>388</v>
      </c>
      <c r="D175" t="s">
        <v>910</v>
      </c>
      <c r="E175" t="s">
        <v>897</v>
      </c>
      <c r="F175" t="s">
        <v>560</v>
      </c>
      <c r="G175" t="s">
        <v>561</v>
      </c>
      <c r="H175" s="17">
        <f>RANDBETWEEN(19,24)</f>
        <v>24</v>
      </c>
      <c r="I175" t="s">
        <v>562</v>
      </c>
      <c r="J175">
        <v>1</v>
      </c>
      <c r="K175" s="16">
        <v>13</v>
      </c>
      <c r="L175" s="17">
        <v>11</v>
      </c>
      <c r="M175" s="17">
        <v>10</v>
      </c>
      <c r="N175" s="17">
        <v>12</v>
      </c>
      <c r="O175" s="17">
        <v>11</v>
      </c>
      <c r="P175" s="18">
        <v>10</v>
      </c>
      <c r="Q175" s="17">
        <f>IF($K175&gt;15,0,0)+IF($K175&gt;16,1,0)+IF($K175&gt;17,0,0)</f>
        <v>0</v>
      </c>
      <c r="R175" s="17">
        <f>IF($K175&gt;15,1,0)+IF($K175&gt;16,0,0)+IF($K175&gt;17,2,0)</f>
        <v>0</v>
      </c>
      <c r="S175" s="17">
        <f>IF(N175&lt;15,0,N175-14)</f>
        <v>0</v>
      </c>
      <c r="T175" s="17">
        <f>IF(O175&lt;15,0,O175-14)</f>
        <v>0</v>
      </c>
      <c r="U175" s="17">
        <f>IF(N175&lt;16,0,N175-15)</f>
        <v>0</v>
      </c>
      <c r="V175" t="s">
        <v>579</v>
      </c>
      <c r="W175" t="s">
        <v>564</v>
      </c>
      <c r="X175" t="s">
        <v>594</v>
      </c>
      <c r="Y175">
        <v>4</v>
      </c>
      <c r="Z175" s="17">
        <f>Y175-S175</f>
        <v>4</v>
      </c>
      <c r="AA175" s="17">
        <f>RANDBETWEEN(5,10)+IF(J175&lt;1,1,J175)*T175</f>
        <v>9</v>
      </c>
      <c r="AB175" s="17">
        <f>IF(J175&lt;1,20-$Q175,21-$J175-$Q175)</f>
        <v>20</v>
      </c>
      <c r="AC175" s="17" t="str">
        <f>IF(V175="L/Sword","1d8","1d6")&amp;IF(R175&gt;0,"+"&amp;TEXT(R175,0)," ")</f>
        <v>1d6 </v>
      </c>
      <c r="AD175" s="17">
        <f>IF(L175&lt;1,20-$U175,21-$J175-$U175)</f>
        <v>20</v>
      </c>
      <c r="AE175" t="s">
        <v>566</v>
      </c>
      <c r="AF175" s="17" t="str">
        <f>TEXT(RANDBETWEEN(0,0),0)&amp;"gp "&amp;TEXT(RANDBETWEEN(1,4),0)&amp;"sp "&amp;TEXT(RANDBETWEEN(1,6),0)&amp;"cp "</f>
        <v>0gp 1sp 2cp </v>
      </c>
      <c r="AG175" t="s">
        <v>911</v>
      </c>
    </row>
    <row r="176" spans="1:33" ht="12.75">
      <c r="A176" s="12" t="s">
        <v>899</v>
      </c>
      <c r="B176" t="s">
        <v>389</v>
      </c>
      <c r="C176" t="s">
        <v>390</v>
      </c>
      <c r="D176" t="s">
        <v>912</v>
      </c>
      <c r="E176" t="s">
        <v>897</v>
      </c>
      <c r="F176" t="s">
        <v>560</v>
      </c>
      <c r="G176" t="s">
        <v>561</v>
      </c>
      <c r="H176" s="17">
        <f>RANDBETWEEN(19,24)</f>
        <v>22</v>
      </c>
      <c r="I176" t="s">
        <v>562</v>
      </c>
      <c r="J176">
        <v>1</v>
      </c>
      <c r="K176" s="16">
        <v>12</v>
      </c>
      <c r="L176" s="17">
        <v>11</v>
      </c>
      <c r="M176" s="17">
        <v>14</v>
      </c>
      <c r="N176" s="17">
        <v>16</v>
      </c>
      <c r="O176" s="17">
        <v>13</v>
      </c>
      <c r="P176" s="18">
        <v>16</v>
      </c>
      <c r="Q176" s="17">
        <f>IF($K176&gt;15,0,0)+IF($K176&gt;16,1,0)+IF($K176&gt;17,0,0)</f>
        <v>0</v>
      </c>
      <c r="R176" s="17">
        <f>IF($K176&gt;15,1,0)+IF($K176&gt;16,0,0)+IF($K176&gt;17,2,0)</f>
        <v>0</v>
      </c>
      <c r="S176" s="17">
        <f>IF(N176&lt;15,0,N176-14)</f>
        <v>2</v>
      </c>
      <c r="T176" s="17">
        <f>IF(O176&lt;15,0,O176-14)</f>
        <v>0</v>
      </c>
      <c r="U176" s="17">
        <f>IF(N176&lt;16,0,N176-15)</f>
        <v>1</v>
      </c>
      <c r="V176" t="s">
        <v>579</v>
      </c>
      <c r="W176" t="s">
        <v>564</v>
      </c>
      <c r="X176" t="s">
        <v>594</v>
      </c>
      <c r="Y176">
        <v>4</v>
      </c>
      <c r="Z176" s="17">
        <f>Y176-S176</f>
        <v>2</v>
      </c>
      <c r="AA176" s="17">
        <f>RANDBETWEEN(5,10)+IF(J176&lt;1,1,J176)*T176</f>
        <v>7</v>
      </c>
      <c r="AB176" s="17">
        <f>IF(J176&lt;1,20-$Q176,21-$J176-$Q176)</f>
        <v>20</v>
      </c>
      <c r="AC176" s="17" t="str">
        <f>IF(V176="L/Sword","1d8","1d6")&amp;IF(R176&gt;0,"+"&amp;TEXT(R176,0)," ")</f>
        <v>1d6 </v>
      </c>
      <c r="AD176" s="17">
        <f>IF(L176&lt;1,20-$U176,21-$J176-$U176)</f>
        <v>19</v>
      </c>
      <c r="AE176" t="s">
        <v>566</v>
      </c>
      <c r="AF176" s="17" t="str">
        <f>TEXT(RANDBETWEEN(0,0),0)&amp;"gp "&amp;TEXT(RANDBETWEEN(1,4),0)&amp;"sp "&amp;TEXT(RANDBETWEEN(1,6),0)&amp;"cp "</f>
        <v>0gp 3sp 6cp </v>
      </c>
      <c r="AG176" t="s">
        <v>913</v>
      </c>
    </row>
    <row r="177" spans="1:33" ht="12.75">
      <c r="A177" s="12" t="s">
        <v>914</v>
      </c>
      <c r="B177" t="s">
        <v>391</v>
      </c>
      <c r="C177" t="s">
        <v>392</v>
      </c>
      <c r="E177" t="s">
        <v>897</v>
      </c>
      <c r="F177" t="s">
        <v>560</v>
      </c>
      <c r="G177" t="s">
        <v>561</v>
      </c>
      <c r="H177" s="17">
        <f>RANDBETWEEN(19,24)</f>
        <v>21</v>
      </c>
      <c r="I177" t="s">
        <v>562</v>
      </c>
      <c r="J177">
        <v>1</v>
      </c>
      <c r="K177" s="16">
        <v>13</v>
      </c>
      <c r="L177" s="17">
        <v>14</v>
      </c>
      <c r="M177" s="17">
        <v>14</v>
      </c>
      <c r="N177" s="17">
        <v>11</v>
      </c>
      <c r="O177" s="17">
        <v>12</v>
      </c>
      <c r="P177" s="18">
        <v>16</v>
      </c>
      <c r="Q177" s="17">
        <f>IF($K177&gt;15,0,0)+IF($K177&gt;16,1,0)+IF($K177&gt;17,0,0)</f>
        <v>0</v>
      </c>
      <c r="R177" s="17">
        <f>IF($K177&gt;15,1,0)+IF($K177&gt;16,0,0)+IF($K177&gt;17,2,0)</f>
        <v>0</v>
      </c>
      <c r="S177" s="17">
        <f>IF(N177&lt;15,0,N177-14)</f>
        <v>0</v>
      </c>
      <c r="T177" s="17">
        <f>IF(O177&lt;15,0,O177-14)</f>
        <v>0</v>
      </c>
      <c r="U177" s="17">
        <f>IF(N177&lt;16,0,N177-15)</f>
        <v>0</v>
      </c>
      <c r="V177" t="s">
        <v>579</v>
      </c>
      <c r="W177" t="s">
        <v>564</v>
      </c>
      <c r="X177" t="s">
        <v>594</v>
      </c>
      <c r="Y177">
        <v>4</v>
      </c>
      <c r="Z177" s="17">
        <f>Y177-S177</f>
        <v>4</v>
      </c>
      <c r="AA177" s="17">
        <f>RANDBETWEEN(5,10)+IF(J177&lt;1,1,J177)*T177</f>
        <v>10</v>
      </c>
      <c r="AB177" s="17">
        <f>IF(J177&lt;1,20-$Q177,21-$J177-$Q177)</f>
        <v>20</v>
      </c>
      <c r="AC177" s="17" t="str">
        <f>IF(V177="L/Sword","1d8","1d6")&amp;IF(R177&gt;0,"+"&amp;TEXT(R177,0)," ")</f>
        <v>1d6 </v>
      </c>
      <c r="AD177" s="17">
        <f>IF(L177&lt;1,20-$U177,21-$J177-$U177)</f>
        <v>20</v>
      </c>
      <c r="AE177" t="s">
        <v>566</v>
      </c>
      <c r="AF177" s="17" t="str">
        <f>TEXT(RANDBETWEEN(0,0),0)&amp;"gp "&amp;TEXT(RANDBETWEEN(1,4),0)&amp;"sp "&amp;TEXT(RANDBETWEEN(1,6),0)&amp;"cp "</f>
        <v>0gp 2sp 6cp </v>
      </c>
      <c r="AG177" t="s">
        <v>915</v>
      </c>
    </row>
    <row r="178" spans="1:33" ht="12.75">
      <c r="A178" s="12" t="s">
        <v>916</v>
      </c>
      <c r="B178" t="s">
        <v>393</v>
      </c>
      <c r="C178" t="s">
        <v>394</v>
      </c>
      <c r="E178" t="s">
        <v>897</v>
      </c>
      <c r="F178" t="s">
        <v>560</v>
      </c>
      <c r="G178" t="s">
        <v>561</v>
      </c>
      <c r="H178" s="17">
        <f>RANDBETWEEN(19,24)</f>
        <v>23</v>
      </c>
      <c r="I178" t="s">
        <v>562</v>
      </c>
      <c r="J178">
        <v>1</v>
      </c>
      <c r="K178" s="16">
        <v>12</v>
      </c>
      <c r="L178" s="17">
        <v>13</v>
      </c>
      <c r="M178" s="17">
        <v>14</v>
      </c>
      <c r="N178" s="17">
        <v>8</v>
      </c>
      <c r="O178" s="17">
        <v>11</v>
      </c>
      <c r="P178" s="18">
        <v>13</v>
      </c>
      <c r="Q178" s="17">
        <f>IF($K178&gt;15,0,0)+IF($K178&gt;16,1,0)+IF($K178&gt;17,0,0)</f>
        <v>0</v>
      </c>
      <c r="R178" s="17">
        <f>IF($K178&gt;15,1,0)+IF($K178&gt;16,0,0)+IF($K178&gt;17,2,0)</f>
        <v>0</v>
      </c>
      <c r="S178" s="17">
        <f>IF(N178&lt;15,0,N178-14)</f>
        <v>0</v>
      </c>
      <c r="T178" s="17">
        <f>IF(O178&lt;15,0,O178-14)</f>
        <v>0</v>
      </c>
      <c r="U178" s="17">
        <f>IF(N178&lt;16,0,N178-15)</f>
        <v>0</v>
      </c>
      <c r="V178" t="s">
        <v>579</v>
      </c>
      <c r="W178" t="s">
        <v>564</v>
      </c>
      <c r="X178" t="s">
        <v>594</v>
      </c>
      <c r="Y178">
        <v>4</v>
      </c>
      <c r="Z178" s="17">
        <f>Y178-S178</f>
        <v>4</v>
      </c>
      <c r="AA178" s="17">
        <f>RANDBETWEEN(5,10)+IF(J178&lt;1,1,J178)*T178</f>
        <v>10</v>
      </c>
      <c r="AB178" s="17">
        <f>IF(J178&lt;1,20-$Q178,21-$J178-$Q178)</f>
        <v>20</v>
      </c>
      <c r="AC178" s="17" t="str">
        <f>IF(V178="L/Sword","1d8","1d6")&amp;IF(R178&gt;0,"+"&amp;TEXT(R178,0)," ")</f>
        <v>1d6 </v>
      </c>
      <c r="AD178" s="17">
        <f>IF(L178&lt;1,20-$U178,21-$J178-$U178)</f>
        <v>20</v>
      </c>
      <c r="AE178" t="s">
        <v>566</v>
      </c>
      <c r="AF178" s="17" t="str">
        <f>TEXT(RANDBETWEEN(0,0),0)&amp;"gp "&amp;TEXT(RANDBETWEEN(1,4),0)&amp;"sp "&amp;TEXT(RANDBETWEEN(1,6),0)&amp;"cp "</f>
        <v>0gp 1sp 5cp </v>
      </c>
      <c r="AG178" t="s">
        <v>917</v>
      </c>
    </row>
    <row r="179" spans="1:33" ht="12.75">
      <c r="A179" s="12" t="s">
        <v>918</v>
      </c>
      <c r="B179" t="s">
        <v>395</v>
      </c>
      <c r="C179" t="s">
        <v>396</v>
      </c>
      <c r="D179" t="s">
        <v>919</v>
      </c>
      <c r="E179" t="s">
        <v>897</v>
      </c>
      <c r="F179" t="s">
        <v>560</v>
      </c>
      <c r="G179" t="s">
        <v>561</v>
      </c>
      <c r="H179" s="17">
        <f>RANDBETWEEN(19,24)</f>
        <v>21</v>
      </c>
      <c r="I179" t="s">
        <v>562</v>
      </c>
      <c r="J179">
        <v>1</v>
      </c>
      <c r="K179" s="16">
        <v>15</v>
      </c>
      <c r="L179" s="17">
        <v>9</v>
      </c>
      <c r="M179" s="17">
        <v>11</v>
      </c>
      <c r="N179" s="17">
        <v>12</v>
      </c>
      <c r="O179" s="17">
        <v>14</v>
      </c>
      <c r="P179" s="18">
        <v>10</v>
      </c>
      <c r="Q179" s="17">
        <f>IF($K179&gt;15,0,0)+IF($K179&gt;16,1,0)+IF($K179&gt;17,0,0)</f>
        <v>0</v>
      </c>
      <c r="R179" s="17">
        <f>IF($K179&gt;15,1,0)+IF($K179&gt;16,0,0)+IF($K179&gt;17,2,0)</f>
        <v>0</v>
      </c>
      <c r="S179" s="17">
        <f>IF(N179&lt;15,0,N179-14)</f>
        <v>0</v>
      </c>
      <c r="T179" s="17">
        <f>IF(O179&lt;15,0,O179-14)</f>
        <v>0</v>
      </c>
      <c r="U179" s="17">
        <f>IF(N179&lt;16,0,N179-15)</f>
        <v>0</v>
      </c>
      <c r="V179" t="s">
        <v>579</v>
      </c>
      <c r="W179" t="s">
        <v>564</v>
      </c>
      <c r="X179" t="s">
        <v>594</v>
      </c>
      <c r="Y179">
        <v>4</v>
      </c>
      <c r="Z179" s="17">
        <f>Y179-S179</f>
        <v>4</v>
      </c>
      <c r="AA179" s="17">
        <f>RANDBETWEEN(5,10)+IF(J179&lt;1,1,J179)*T179</f>
        <v>6</v>
      </c>
      <c r="AB179" s="17">
        <f>IF(J179&lt;1,20-$Q179,21-$J179-$Q179)</f>
        <v>20</v>
      </c>
      <c r="AC179" s="17" t="str">
        <f>IF(V179="L/Sword","1d8","1d6")&amp;IF(R179&gt;0,"+"&amp;TEXT(R179,0)," ")</f>
        <v>1d6 </v>
      </c>
      <c r="AD179" s="17">
        <f>IF(L179&lt;1,20-$U179,21-$J179-$U179)</f>
        <v>20</v>
      </c>
      <c r="AE179" t="s">
        <v>566</v>
      </c>
      <c r="AF179" s="17" t="str">
        <f>TEXT(RANDBETWEEN(0,0),0)&amp;"gp "&amp;TEXT(RANDBETWEEN(1,4),0)&amp;"sp "&amp;TEXT(RANDBETWEEN(1,6),0)&amp;"cp "</f>
        <v>0gp 3sp 5cp </v>
      </c>
      <c r="AG179" t="s">
        <v>920</v>
      </c>
    </row>
    <row r="180" spans="1:33" ht="12.75">
      <c r="A180" s="12" t="s">
        <v>921</v>
      </c>
      <c r="B180" t="s">
        <v>397</v>
      </c>
      <c r="C180" t="s">
        <v>398</v>
      </c>
      <c r="E180" t="s">
        <v>897</v>
      </c>
      <c r="F180" t="s">
        <v>560</v>
      </c>
      <c r="G180" t="s">
        <v>561</v>
      </c>
      <c r="H180" s="17">
        <f>RANDBETWEEN(19,24)</f>
        <v>23</v>
      </c>
      <c r="I180" t="s">
        <v>562</v>
      </c>
      <c r="J180">
        <v>1</v>
      </c>
      <c r="K180" s="16">
        <v>16</v>
      </c>
      <c r="L180" s="17">
        <v>10</v>
      </c>
      <c r="M180" s="17">
        <v>13</v>
      </c>
      <c r="N180" s="17">
        <v>15</v>
      </c>
      <c r="O180" s="17">
        <v>14</v>
      </c>
      <c r="P180" s="18">
        <v>8</v>
      </c>
      <c r="Q180" s="17">
        <f>IF($K180&gt;15,0,0)+IF($K180&gt;16,1,0)+IF($K180&gt;17,0,0)</f>
        <v>0</v>
      </c>
      <c r="R180" s="17">
        <f>IF($K180&gt;15,1,0)+IF($K180&gt;16,0,0)+IF($K180&gt;17,2,0)</f>
        <v>1</v>
      </c>
      <c r="S180" s="17">
        <f>IF(N180&lt;15,0,N180-14)</f>
        <v>1</v>
      </c>
      <c r="T180" s="17">
        <f>IF(O180&lt;15,0,O180-14)</f>
        <v>0</v>
      </c>
      <c r="U180" s="17">
        <f>IF(N180&lt;16,0,N180-15)</f>
        <v>0</v>
      </c>
      <c r="V180" t="s">
        <v>579</v>
      </c>
      <c r="W180" t="s">
        <v>564</v>
      </c>
      <c r="X180" t="s">
        <v>594</v>
      </c>
      <c r="Y180">
        <v>4</v>
      </c>
      <c r="Z180" s="17">
        <f>Y180-S180</f>
        <v>3</v>
      </c>
      <c r="AA180" s="17">
        <f>RANDBETWEEN(5,10)+IF(J180&lt;1,1,J180)*T180</f>
        <v>9</v>
      </c>
      <c r="AB180" s="17">
        <f>IF(J180&lt;1,20-$Q180,21-$J180-$Q180)</f>
        <v>20</v>
      </c>
      <c r="AC180" s="17" t="str">
        <f>IF(V180="L/Sword","1d8","1d6")&amp;IF(R180&gt;0,"+"&amp;TEXT(R180,0)," ")</f>
        <v>1d6+1</v>
      </c>
      <c r="AD180" s="17">
        <f>IF(L180&lt;1,20-$U180,21-$J180-$U180)</f>
        <v>20</v>
      </c>
      <c r="AE180" t="s">
        <v>566</v>
      </c>
      <c r="AF180" s="17" t="str">
        <f>TEXT(RANDBETWEEN(0,0),0)&amp;"gp "&amp;TEXT(RANDBETWEEN(1,4),0)&amp;"sp "&amp;TEXT(RANDBETWEEN(1,6),0)&amp;"cp "</f>
        <v>0gp 4sp 3cp </v>
      </c>
      <c r="AG180" t="s">
        <v>922</v>
      </c>
    </row>
    <row r="181" spans="1:33" ht="12.75">
      <c r="A181" s="12" t="s">
        <v>923</v>
      </c>
      <c r="B181" t="s">
        <v>399</v>
      </c>
      <c r="C181" t="s">
        <v>400</v>
      </c>
      <c r="D181" t="s">
        <v>924</v>
      </c>
      <c r="E181" t="s">
        <v>925</v>
      </c>
      <c r="F181" t="s">
        <v>560</v>
      </c>
      <c r="G181" t="s">
        <v>561</v>
      </c>
      <c r="H181" s="17">
        <f>RANDBETWEEN(19,24)+5</f>
        <v>24</v>
      </c>
      <c r="I181" t="s">
        <v>562</v>
      </c>
      <c r="J181">
        <v>2</v>
      </c>
      <c r="K181" s="16">
        <v>15</v>
      </c>
      <c r="L181" s="17">
        <v>8</v>
      </c>
      <c r="M181" s="17">
        <v>13</v>
      </c>
      <c r="N181" s="17">
        <v>14</v>
      </c>
      <c r="O181" s="17">
        <v>13</v>
      </c>
      <c r="P181" s="18">
        <v>14</v>
      </c>
      <c r="Q181" s="17">
        <f>IF($K181&gt;15,0,0)+IF($K181&gt;16,1,0)+IF($K181&gt;17,0,0)</f>
        <v>0</v>
      </c>
      <c r="R181" s="17">
        <f>IF($K181&gt;15,1,0)+IF($K181&gt;16,0,0)+IF($K181&gt;17,2,0)</f>
        <v>0</v>
      </c>
      <c r="S181" s="17">
        <f>IF(N181&lt;15,0,N181-14)</f>
        <v>0</v>
      </c>
      <c r="T181" s="17">
        <f>IF(O181&lt;15,0,O181-14)</f>
        <v>0</v>
      </c>
      <c r="U181" s="17">
        <f>IF(N181&lt;16,0,N181-15)</f>
        <v>0</v>
      </c>
      <c r="V181" t="s">
        <v>579</v>
      </c>
      <c r="W181" t="s">
        <v>564</v>
      </c>
      <c r="X181" t="s">
        <v>594</v>
      </c>
      <c r="Y181">
        <v>4</v>
      </c>
      <c r="Z181" s="17">
        <f>Y181-S181</f>
        <v>4</v>
      </c>
      <c r="AA181" s="17">
        <f>RANDBETWEEN(5,10)+RANDBETWEEN(3,10)+IF(J165&lt;1,1,J165)*T165</f>
        <v>19</v>
      </c>
      <c r="AB181" s="17">
        <f>IF(J181&lt;1,20-$Q181,21-$J181-$Q181)</f>
        <v>19</v>
      </c>
      <c r="AC181" s="17" t="str">
        <f>IF(V181="L/Sword","1d8","1d6")&amp;IF(R181&gt;0,"+"&amp;TEXT(R181,0)," ")</f>
        <v>1d6 </v>
      </c>
      <c r="AD181" s="17">
        <f>IF(L181&lt;1,20-$U181,21-$J181-$U181)</f>
        <v>19</v>
      </c>
      <c r="AE181" t="s">
        <v>566</v>
      </c>
      <c r="AF181" s="17" t="str">
        <f>TEXT(RANDBETWEEN(0,0),0)&amp;"gp "&amp;TEXT(RANDBETWEEN(1,4),0)&amp;"sp "&amp;TEXT(RANDBETWEEN(1,6),0)&amp;"cp "</f>
        <v>0gp 3sp 2cp </v>
      </c>
      <c r="AG181" t="s">
        <v>926</v>
      </c>
    </row>
    <row r="182" spans="1:33" ht="12.75">
      <c r="A182" t="s">
        <v>927</v>
      </c>
      <c r="B182" t="s">
        <v>401</v>
      </c>
      <c r="C182" t="s">
        <v>402</v>
      </c>
      <c r="E182" t="s">
        <v>928</v>
      </c>
      <c r="F182" t="s">
        <v>605</v>
      </c>
      <c r="G182" t="s">
        <v>561</v>
      </c>
      <c r="H182" s="17">
        <f>RANDBETWEEN(19,24)</f>
        <v>22</v>
      </c>
      <c r="I182" t="s">
        <v>562</v>
      </c>
      <c r="J182">
        <v>1</v>
      </c>
      <c r="K182" s="16">
        <v>15</v>
      </c>
      <c r="L182" s="17">
        <v>8</v>
      </c>
      <c r="M182" s="17">
        <v>7</v>
      </c>
      <c r="N182" s="17">
        <v>15</v>
      </c>
      <c r="O182" s="17">
        <v>9</v>
      </c>
      <c r="P182" s="18">
        <v>10</v>
      </c>
      <c r="Q182" s="17">
        <f>IF($K182&gt;15,0,0)+IF($K182&gt;16,1,0)+IF($K182&gt;17,0,0)</f>
        <v>0</v>
      </c>
      <c r="R182" s="17">
        <f>IF($K182&gt;15,1,0)+IF($K182&gt;16,0,0)+IF($K182&gt;17,2,0)</f>
        <v>0</v>
      </c>
      <c r="S182" s="17">
        <f>IF(N182&lt;15,0,N182-14)</f>
        <v>1</v>
      </c>
      <c r="T182" s="17">
        <f>IF(O182&lt;15,0,O182-14)</f>
        <v>0</v>
      </c>
      <c r="U182" s="17">
        <f>IF(N182&lt;16,0,N182-15)</f>
        <v>0</v>
      </c>
      <c r="V182" t="s">
        <v>579</v>
      </c>
      <c r="W182" t="s">
        <v>705</v>
      </c>
      <c r="X182" t="s">
        <v>594</v>
      </c>
      <c r="Y182">
        <v>4</v>
      </c>
      <c r="Z182" s="17">
        <f>Y182-S182</f>
        <v>3</v>
      </c>
      <c r="AA182" s="17">
        <f>RANDBETWEEN(5,10)+IF(J182&lt;1,1,J182)*T182</f>
        <v>10</v>
      </c>
      <c r="AB182" s="17">
        <f>IF(J182&lt;1,20-$Q182,21-$J182-$Q182)</f>
        <v>20</v>
      </c>
      <c r="AC182" s="17" t="str">
        <f>IF(V182="L/Sword","1d8","1d6")&amp;IF(R182&gt;0,"+"&amp;TEXT(R182,0)," ")</f>
        <v>1d6 </v>
      </c>
      <c r="AD182" s="17">
        <f>IF(L182&lt;1,20-$U182,21-$J182-$U182)</f>
        <v>20</v>
      </c>
      <c r="AE182" t="s">
        <v>585</v>
      </c>
      <c r="AF182" s="17" t="str">
        <f>TEXT(RANDBETWEEN(0,0),0)&amp;"gp "&amp;TEXT(RANDBETWEEN(1,4),0)&amp;"sp "&amp;TEXT(RANDBETWEEN(1,6),0)&amp;"cp "</f>
        <v>0gp 3sp 6cp </v>
      </c>
      <c r="AG182" t="s">
        <v>929</v>
      </c>
    </row>
    <row r="183" spans="1:33" ht="12.75">
      <c r="A183" s="12" t="s">
        <v>930</v>
      </c>
      <c r="B183" t="s">
        <v>403</v>
      </c>
      <c r="C183" t="s">
        <v>404</v>
      </c>
      <c r="D183" t="s">
        <v>931</v>
      </c>
      <c r="E183" t="s">
        <v>928</v>
      </c>
      <c r="F183" t="s">
        <v>605</v>
      </c>
      <c r="G183" t="s">
        <v>561</v>
      </c>
      <c r="H183" s="17">
        <f>RANDBETWEEN(19,24)</f>
        <v>19</v>
      </c>
      <c r="I183" t="s">
        <v>562</v>
      </c>
      <c r="J183">
        <v>1</v>
      </c>
      <c r="K183" s="16">
        <v>13</v>
      </c>
      <c r="L183" s="17">
        <v>12</v>
      </c>
      <c r="M183" s="17">
        <v>17</v>
      </c>
      <c r="N183" s="17">
        <v>10</v>
      </c>
      <c r="O183" s="17">
        <v>12</v>
      </c>
      <c r="P183" s="18">
        <v>17</v>
      </c>
      <c r="Q183" s="17">
        <f>IF($K183&gt;15,0,0)+IF($K183&gt;16,1,0)+IF($K183&gt;17,0,0)</f>
        <v>0</v>
      </c>
      <c r="R183" s="17">
        <f>IF($K183&gt;15,1,0)+IF($K183&gt;16,0,0)+IF($K183&gt;17,2,0)</f>
        <v>0</v>
      </c>
      <c r="S183" s="17">
        <f>IF(N183&lt;15,0,N183-14)</f>
        <v>0</v>
      </c>
      <c r="T183" s="17">
        <f>IF(O183&lt;15,0,O183-14)</f>
        <v>0</v>
      </c>
      <c r="U183" s="17">
        <f>IF(N183&lt;16,0,N183-15)</f>
        <v>0</v>
      </c>
      <c r="V183" t="s">
        <v>579</v>
      </c>
      <c r="W183" t="s">
        <v>705</v>
      </c>
      <c r="X183" t="s">
        <v>594</v>
      </c>
      <c r="Y183">
        <v>4</v>
      </c>
      <c r="Z183" s="17">
        <f>Y183-S183</f>
        <v>4</v>
      </c>
      <c r="AA183" s="17">
        <f>RANDBETWEEN(5,10)+IF(J183&lt;1,1,J183)*T183</f>
        <v>8</v>
      </c>
      <c r="AB183" s="17">
        <f>IF(J183&lt;1,20-$Q183,21-$J183-$Q183)</f>
        <v>20</v>
      </c>
      <c r="AC183" s="17" t="str">
        <f>IF(V183="L/Sword","1d8","1d6")&amp;IF(R183&gt;0,"+"&amp;TEXT(R183,0)," ")</f>
        <v>1d6 </v>
      </c>
      <c r="AD183" s="17">
        <f>IF(L183&lt;1,20-$U183,21-$J183-$U183)</f>
        <v>20</v>
      </c>
      <c r="AE183" t="s">
        <v>585</v>
      </c>
      <c r="AF183" s="17" t="str">
        <f>TEXT(RANDBETWEEN(0,0),0)&amp;"gp "&amp;TEXT(RANDBETWEEN(1,4),0)&amp;"sp "&amp;TEXT(RANDBETWEEN(1,6),0)&amp;"cp "</f>
        <v>0gp 3sp 5cp </v>
      </c>
      <c r="AG183" t="s">
        <v>932</v>
      </c>
    </row>
    <row r="184" spans="1:33" ht="12.75">
      <c r="A184" s="12" t="s">
        <v>930</v>
      </c>
      <c r="B184" t="s">
        <v>405</v>
      </c>
      <c r="C184" t="s">
        <v>406</v>
      </c>
      <c r="D184" t="s">
        <v>933</v>
      </c>
      <c r="E184" t="s">
        <v>928</v>
      </c>
      <c r="F184" t="s">
        <v>605</v>
      </c>
      <c r="G184" t="s">
        <v>561</v>
      </c>
      <c r="H184" s="17">
        <f>RANDBETWEEN(19,24)</f>
        <v>19</v>
      </c>
      <c r="I184" t="s">
        <v>562</v>
      </c>
      <c r="J184">
        <v>1</v>
      </c>
      <c r="K184" s="16">
        <v>12</v>
      </c>
      <c r="L184" s="17">
        <v>13</v>
      </c>
      <c r="M184" s="17">
        <v>9</v>
      </c>
      <c r="N184" s="17">
        <v>12</v>
      </c>
      <c r="O184" s="17">
        <v>9</v>
      </c>
      <c r="P184" s="18">
        <v>10</v>
      </c>
      <c r="Q184" s="17">
        <f>IF($K184&gt;15,0,0)+IF($K184&gt;16,1,0)+IF($K184&gt;17,0,0)</f>
        <v>0</v>
      </c>
      <c r="R184" s="17">
        <f>IF($K184&gt;15,1,0)+IF($K184&gt;16,0,0)+IF($K184&gt;17,2,0)</f>
        <v>0</v>
      </c>
      <c r="S184" s="17">
        <f>IF(N184&lt;15,0,N184-14)</f>
        <v>0</v>
      </c>
      <c r="T184" s="17">
        <f>IF(O184&lt;15,0,O184-14)</f>
        <v>0</v>
      </c>
      <c r="U184" s="17">
        <f>IF(N184&lt;16,0,N184-15)</f>
        <v>0</v>
      </c>
      <c r="V184" t="s">
        <v>579</v>
      </c>
      <c r="W184" t="s">
        <v>705</v>
      </c>
      <c r="X184" t="s">
        <v>594</v>
      </c>
      <c r="Y184">
        <v>4</v>
      </c>
      <c r="Z184" s="17">
        <f>Y184-S184</f>
        <v>4</v>
      </c>
      <c r="AA184" s="17">
        <f>RANDBETWEEN(5,10)+IF(J184&lt;1,1,J184)*T184</f>
        <v>9</v>
      </c>
      <c r="AB184" s="17">
        <f>IF(J184&lt;1,20-$Q184,21-$J184-$Q184)</f>
        <v>20</v>
      </c>
      <c r="AC184" s="17" t="str">
        <f>IF(V184="L/Sword","1d8","1d6")&amp;IF(R184&gt;0,"+"&amp;TEXT(R184,0)," ")</f>
        <v>1d6 </v>
      </c>
      <c r="AD184" s="17">
        <f>IF(L184&lt;1,20-$U184,21-$J184-$U184)</f>
        <v>20</v>
      </c>
      <c r="AE184" t="s">
        <v>585</v>
      </c>
      <c r="AF184" s="17" t="str">
        <f>TEXT(RANDBETWEEN(0,0),0)&amp;"gp "&amp;TEXT(RANDBETWEEN(1,4),0)&amp;"sp "&amp;TEXT(RANDBETWEEN(1,6),0)&amp;"cp "</f>
        <v>0gp 4sp 5cp </v>
      </c>
      <c r="AG184" t="s">
        <v>934</v>
      </c>
    </row>
    <row r="185" spans="1:33" ht="12.75">
      <c r="A185" s="12" t="s">
        <v>930</v>
      </c>
      <c r="B185" t="s">
        <v>407</v>
      </c>
      <c r="C185" t="s">
        <v>408</v>
      </c>
      <c r="D185" t="s">
        <v>935</v>
      </c>
      <c r="E185" t="s">
        <v>928</v>
      </c>
      <c r="F185" t="s">
        <v>605</v>
      </c>
      <c r="G185" t="s">
        <v>561</v>
      </c>
      <c r="H185" s="17">
        <f>RANDBETWEEN(19,24)</f>
        <v>24</v>
      </c>
      <c r="I185" t="s">
        <v>562</v>
      </c>
      <c r="J185">
        <v>1</v>
      </c>
      <c r="K185" s="16">
        <v>15</v>
      </c>
      <c r="L185" s="17">
        <v>13</v>
      </c>
      <c r="M185" s="17">
        <v>15</v>
      </c>
      <c r="N185" s="17">
        <v>9</v>
      </c>
      <c r="O185" s="17">
        <v>14</v>
      </c>
      <c r="P185" s="18">
        <v>14</v>
      </c>
      <c r="Q185" s="17">
        <f>IF($K185&gt;15,0,0)+IF($K185&gt;16,1,0)+IF($K185&gt;17,0,0)</f>
        <v>0</v>
      </c>
      <c r="R185" s="17">
        <f>IF($K185&gt;15,1,0)+IF($K185&gt;16,0,0)+IF($K185&gt;17,2,0)</f>
        <v>0</v>
      </c>
      <c r="S185" s="17">
        <f>IF(N185&lt;15,0,N185-14)</f>
        <v>0</v>
      </c>
      <c r="T185" s="17">
        <f>IF(O185&lt;15,0,O185-14)</f>
        <v>0</v>
      </c>
      <c r="U185" s="17">
        <f>IF(N185&lt;16,0,N185-15)</f>
        <v>0</v>
      </c>
      <c r="V185" t="s">
        <v>579</v>
      </c>
      <c r="W185" t="s">
        <v>705</v>
      </c>
      <c r="X185" t="s">
        <v>594</v>
      </c>
      <c r="Y185">
        <v>4</v>
      </c>
      <c r="Z185" s="17">
        <f>Y185-S185</f>
        <v>4</v>
      </c>
      <c r="AA185" s="17">
        <f>RANDBETWEEN(5,10)+IF(J185&lt;1,1,J185)*T185</f>
        <v>9</v>
      </c>
      <c r="AB185" s="17">
        <f>IF(J185&lt;1,20-$Q185,21-$J185-$Q185)</f>
        <v>20</v>
      </c>
      <c r="AC185" s="17" t="str">
        <f>IF(V185="L/Sword","1d8","1d6")&amp;IF(R185&gt;0,"+"&amp;TEXT(R185,0)," ")</f>
        <v>1d6 </v>
      </c>
      <c r="AD185" s="17">
        <f>IF(L185&lt;1,20-$U185,21-$J185-$U185)</f>
        <v>20</v>
      </c>
      <c r="AE185" t="s">
        <v>585</v>
      </c>
      <c r="AF185" s="17" t="str">
        <f>TEXT(RANDBETWEEN(0,0),0)&amp;"gp "&amp;TEXT(RANDBETWEEN(1,4),0)&amp;"sp "&amp;TEXT(RANDBETWEEN(1,6),0)&amp;"cp "</f>
        <v>0gp 4sp 3cp </v>
      </c>
      <c r="AG185" t="s">
        <v>936</v>
      </c>
    </row>
    <row r="186" spans="1:33" ht="12.75">
      <c r="A186" s="12" t="s">
        <v>930</v>
      </c>
      <c r="B186" t="s">
        <v>409</v>
      </c>
      <c r="C186" t="s">
        <v>410</v>
      </c>
      <c r="E186" t="s">
        <v>928</v>
      </c>
      <c r="F186" t="s">
        <v>605</v>
      </c>
      <c r="G186" t="s">
        <v>561</v>
      </c>
      <c r="H186" s="17">
        <f>RANDBETWEEN(19,24)</f>
        <v>24</v>
      </c>
      <c r="I186" t="s">
        <v>562</v>
      </c>
      <c r="J186">
        <v>1</v>
      </c>
      <c r="K186" s="16">
        <v>14</v>
      </c>
      <c r="L186" s="17">
        <v>12</v>
      </c>
      <c r="M186" s="17">
        <v>14</v>
      </c>
      <c r="N186" s="17">
        <v>14</v>
      </c>
      <c r="O186" s="17">
        <v>18</v>
      </c>
      <c r="P186" s="18">
        <v>8</v>
      </c>
      <c r="Q186" s="17">
        <f>IF($K186&gt;15,0,0)+IF($K186&gt;16,1,0)+IF($K186&gt;17,0,0)</f>
        <v>0</v>
      </c>
      <c r="R186" s="17">
        <f>IF($K186&gt;15,1,0)+IF($K186&gt;16,0,0)+IF($K186&gt;17,2,0)</f>
        <v>0</v>
      </c>
      <c r="S186" s="17">
        <f>IF(N186&lt;15,0,N186-14)</f>
        <v>0</v>
      </c>
      <c r="T186" s="17">
        <f>IF(O186&lt;15,0,O186-14)</f>
        <v>4</v>
      </c>
      <c r="U186" s="17">
        <f>IF(N186&lt;16,0,N186-15)</f>
        <v>0</v>
      </c>
      <c r="V186" t="s">
        <v>579</v>
      </c>
      <c r="W186" t="s">
        <v>705</v>
      </c>
      <c r="X186" t="s">
        <v>594</v>
      </c>
      <c r="Y186">
        <v>4</v>
      </c>
      <c r="Z186" s="17">
        <f>Y186-S186</f>
        <v>4</v>
      </c>
      <c r="AA186" s="17">
        <f>RANDBETWEEN(5,10)+IF(J186&lt;1,1,J186)*T186</f>
        <v>11</v>
      </c>
      <c r="AB186" s="17">
        <f>IF(J186&lt;1,20-$Q186,21-$J186-$Q186)</f>
        <v>20</v>
      </c>
      <c r="AC186" s="17" t="str">
        <f>IF(V186="L/Sword","1d8","1d6")&amp;IF(R186&gt;0,"+"&amp;TEXT(R186,0)," ")</f>
        <v>1d6 </v>
      </c>
      <c r="AD186" s="17">
        <f>IF(L186&lt;1,20-$U186,21-$J186-$U186)</f>
        <v>20</v>
      </c>
      <c r="AE186" t="s">
        <v>585</v>
      </c>
      <c r="AF186" s="17" t="str">
        <f>TEXT(RANDBETWEEN(0,0),0)&amp;"gp "&amp;TEXT(RANDBETWEEN(1,4),0)&amp;"sp "&amp;TEXT(RANDBETWEEN(1,6),0)&amp;"cp "</f>
        <v>0gp 4sp 2cp </v>
      </c>
      <c r="AG186" t="s">
        <v>937</v>
      </c>
    </row>
    <row r="187" spans="1:33" ht="12.75">
      <c r="A187" s="12" t="s">
        <v>930</v>
      </c>
      <c r="B187" t="s">
        <v>411</v>
      </c>
      <c r="C187" t="s">
        <v>412</v>
      </c>
      <c r="E187" t="s">
        <v>928</v>
      </c>
      <c r="F187" t="s">
        <v>605</v>
      </c>
      <c r="G187" t="s">
        <v>561</v>
      </c>
      <c r="H187" s="17">
        <f>RANDBETWEEN(19,24)</f>
        <v>22</v>
      </c>
      <c r="I187" t="s">
        <v>562</v>
      </c>
      <c r="J187">
        <v>1</v>
      </c>
      <c r="K187" s="16">
        <v>11</v>
      </c>
      <c r="L187" s="17">
        <v>10</v>
      </c>
      <c r="M187" s="17">
        <v>10</v>
      </c>
      <c r="N187" s="17">
        <v>10</v>
      </c>
      <c r="O187" s="17">
        <v>12</v>
      </c>
      <c r="P187" s="18">
        <v>10</v>
      </c>
      <c r="Q187" s="17">
        <f>IF($K187&gt;15,0,0)+IF($K187&gt;16,1,0)+IF($K187&gt;17,0,0)</f>
        <v>0</v>
      </c>
      <c r="R187" s="17">
        <f>IF($K187&gt;15,1,0)+IF($K187&gt;16,0,0)+IF($K187&gt;17,2,0)</f>
        <v>0</v>
      </c>
      <c r="S187" s="17">
        <f>IF(N187&lt;15,0,N187-14)</f>
        <v>0</v>
      </c>
      <c r="T187" s="17">
        <f>IF(O187&lt;15,0,O187-14)</f>
        <v>0</v>
      </c>
      <c r="U187" s="17">
        <f>IF(N187&lt;16,0,N187-15)</f>
        <v>0</v>
      </c>
      <c r="V187" t="s">
        <v>579</v>
      </c>
      <c r="W187" t="s">
        <v>705</v>
      </c>
      <c r="X187" t="s">
        <v>594</v>
      </c>
      <c r="Y187">
        <v>4</v>
      </c>
      <c r="Z187" s="17">
        <f>Y187-S187</f>
        <v>4</v>
      </c>
      <c r="AA187" s="17">
        <f>RANDBETWEEN(5,10)+IF(J187&lt;1,1,J187)*T187</f>
        <v>9</v>
      </c>
      <c r="AB187" s="17">
        <f>IF(J187&lt;1,20-$Q187,21-$J187-$Q187)</f>
        <v>20</v>
      </c>
      <c r="AC187" s="17" t="str">
        <f>IF(V187="L/Sword","1d8","1d6")&amp;IF(R187&gt;0,"+"&amp;TEXT(R187,0)," ")</f>
        <v>1d6 </v>
      </c>
      <c r="AD187" s="17">
        <f>IF(L187&lt;1,20-$U187,21-$J187-$U187)</f>
        <v>20</v>
      </c>
      <c r="AE187" t="s">
        <v>585</v>
      </c>
      <c r="AF187" s="17" t="str">
        <f>TEXT(RANDBETWEEN(0,0),0)&amp;"gp "&amp;TEXT(RANDBETWEEN(1,4),0)&amp;"sp "&amp;TEXT(RANDBETWEEN(1,6),0)&amp;"cp "</f>
        <v>0gp 2sp 2cp </v>
      </c>
      <c r="AG187" t="s">
        <v>938</v>
      </c>
    </row>
    <row r="188" spans="1:33" ht="12.75">
      <c r="A188" s="12" t="s">
        <v>930</v>
      </c>
      <c r="B188" t="s">
        <v>413</v>
      </c>
      <c r="C188" t="s">
        <v>414</v>
      </c>
      <c r="D188" t="s">
        <v>939</v>
      </c>
      <c r="E188" t="s">
        <v>928</v>
      </c>
      <c r="F188" t="s">
        <v>605</v>
      </c>
      <c r="G188" t="s">
        <v>561</v>
      </c>
      <c r="H188" s="17">
        <f>RANDBETWEEN(19,24)</f>
        <v>23</v>
      </c>
      <c r="I188" t="s">
        <v>562</v>
      </c>
      <c r="J188">
        <v>1</v>
      </c>
      <c r="K188" s="16">
        <v>14</v>
      </c>
      <c r="L188" s="17">
        <v>14</v>
      </c>
      <c r="M188" s="17">
        <v>15</v>
      </c>
      <c r="N188" s="17">
        <v>12</v>
      </c>
      <c r="O188" s="17">
        <v>11</v>
      </c>
      <c r="P188" s="18">
        <v>12</v>
      </c>
      <c r="Q188" s="17">
        <f>IF($K188&gt;15,0,0)+IF($K188&gt;16,1,0)+IF($K188&gt;17,0,0)</f>
        <v>0</v>
      </c>
      <c r="R188" s="17">
        <f>IF($K188&gt;15,1,0)+IF($K188&gt;16,0,0)+IF($K188&gt;17,2,0)</f>
        <v>0</v>
      </c>
      <c r="S188" s="17">
        <f>IF(N188&lt;15,0,N188-14)</f>
        <v>0</v>
      </c>
      <c r="T188" s="17">
        <f>IF(O188&lt;15,0,O188-14)</f>
        <v>0</v>
      </c>
      <c r="U188" s="17">
        <f>IF(N188&lt;16,0,N188-15)</f>
        <v>0</v>
      </c>
      <c r="V188" t="s">
        <v>579</v>
      </c>
      <c r="W188" t="s">
        <v>705</v>
      </c>
      <c r="X188" t="s">
        <v>594</v>
      </c>
      <c r="Y188">
        <v>4</v>
      </c>
      <c r="Z188" s="17">
        <f>Y188-S188</f>
        <v>4</v>
      </c>
      <c r="AA188" s="17">
        <f>RANDBETWEEN(5,10)+IF(J188&lt;1,1,J188)*T188</f>
        <v>9</v>
      </c>
      <c r="AB188" s="17">
        <f>IF(J188&lt;1,20-$Q188,21-$J188-$Q188)</f>
        <v>20</v>
      </c>
      <c r="AC188" s="17" t="str">
        <f>IF(V188="L/Sword","1d8","1d6")&amp;IF(R188&gt;0,"+"&amp;TEXT(R188,0)," ")</f>
        <v>1d6 </v>
      </c>
      <c r="AD188" s="17">
        <f>IF(L188&lt;1,20-$U188,21-$J188-$U188)</f>
        <v>20</v>
      </c>
      <c r="AE188" t="s">
        <v>585</v>
      </c>
      <c r="AF188" s="17" t="str">
        <f>TEXT(RANDBETWEEN(0,0),0)&amp;"gp "&amp;TEXT(RANDBETWEEN(1,4),0)&amp;"sp "&amp;TEXT(RANDBETWEEN(1,6),0)&amp;"cp "</f>
        <v>0gp 1sp 2cp </v>
      </c>
      <c r="AG188" t="s">
        <v>940</v>
      </c>
    </row>
    <row r="189" spans="1:33" ht="12.75">
      <c r="A189" s="12" t="s">
        <v>941</v>
      </c>
      <c r="B189" t="s">
        <v>415</v>
      </c>
      <c r="C189" t="s">
        <v>416</v>
      </c>
      <c r="E189" t="s">
        <v>928</v>
      </c>
      <c r="F189" t="s">
        <v>605</v>
      </c>
      <c r="G189" t="s">
        <v>561</v>
      </c>
      <c r="H189" s="17">
        <f>RANDBETWEEN(19,24)</f>
        <v>22</v>
      </c>
      <c r="I189" t="s">
        <v>562</v>
      </c>
      <c r="J189">
        <v>1</v>
      </c>
      <c r="K189" s="16">
        <v>11</v>
      </c>
      <c r="L189" s="17">
        <v>12</v>
      </c>
      <c r="M189" s="17">
        <v>13</v>
      </c>
      <c r="N189" s="17">
        <v>13</v>
      </c>
      <c r="O189" s="17">
        <v>14</v>
      </c>
      <c r="P189" s="18">
        <v>14</v>
      </c>
      <c r="Q189" s="17">
        <f>IF($K189&gt;15,0,0)+IF($K189&gt;16,1,0)+IF($K189&gt;17,0,0)</f>
        <v>0</v>
      </c>
      <c r="R189" s="17">
        <f>IF($K189&gt;15,1,0)+IF($K189&gt;16,0,0)+IF($K189&gt;17,2,0)</f>
        <v>0</v>
      </c>
      <c r="S189" s="17">
        <f>IF(N189&lt;15,0,N189-14)</f>
        <v>0</v>
      </c>
      <c r="T189" s="17">
        <f>IF(O189&lt;15,0,O189-14)</f>
        <v>0</v>
      </c>
      <c r="U189" s="17">
        <f>IF(N189&lt;16,0,N189-15)</f>
        <v>0</v>
      </c>
      <c r="V189" t="s">
        <v>579</v>
      </c>
      <c r="W189" t="s">
        <v>705</v>
      </c>
      <c r="X189" t="s">
        <v>594</v>
      </c>
      <c r="Y189">
        <v>4</v>
      </c>
      <c r="Z189" s="17">
        <f>Y189-S189</f>
        <v>4</v>
      </c>
      <c r="AA189" s="17">
        <f>RANDBETWEEN(5,10)+IF(J189&lt;1,1,J189)*T189</f>
        <v>5</v>
      </c>
      <c r="AB189" s="17">
        <f>IF(J189&lt;1,20-$Q189,21-$J189-$Q189)</f>
        <v>20</v>
      </c>
      <c r="AC189" s="17" t="str">
        <f>IF(V189="L/Sword","1d8","1d6")&amp;IF(R189&gt;0,"+"&amp;TEXT(R189,0)," ")</f>
        <v>1d6 </v>
      </c>
      <c r="AD189" s="17">
        <f>IF(L189&lt;1,20-$U189,21-$J189-$U189)</f>
        <v>20</v>
      </c>
      <c r="AE189" t="s">
        <v>585</v>
      </c>
      <c r="AF189" s="17" t="str">
        <f>TEXT(RANDBETWEEN(0,0),0)&amp;"gp "&amp;TEXT(RANDBETWEEN(1,4),0)&amp;"sp "&amp;TEXT(RANDBETWEEN(1,6),0)&amp;"cp "</f>
        <v>0gp 2sp 4cp </v>
      </c>
      <c r="AG189" t="s">
        <v>942</v>
      </c>
    </row>
    <row r="190" spans="1:33" ht="12.75">
      <c r="A190" s="12" t="s">
        <v>941</v>
      </c>
      <c r="B190" t="s">
        <v>417</v>
      </c>
      <c r="C190" t="s">
        <v>418</v>
      </c>
      <c r="D190" t="s">
        <v>943</v>
      </c>
      <c r="E190" t="s">
        <v>928</v>
      </c>
      <c r="F190" t="s">
        <v>605</v>
      </c>
      <c r="G190" t="s">
        <v>561</v>
      </c>
      <c r="H190" s="17">
        <f>RANDBETWEEN(19,24)</f>
        <v>23</v>
      </c>
      <c r="I190" t="s">
        <v>562</v>
      </c>
      <c r="J190">
        <v>1</v>
      </c>
      <c r="K190" s="16">
        <v>16</v>
      </c>
      <c r="L190" s="17">
        <v>12</v>
      </c>
      <c r="M190" s="17">
        <v>14</v>
      </c>
      <c r="N190" s="17">
        <v>11</v>
      </c>
      <c r="O190" s="17">
        <v>13</v>
      </c>
      <c r="P190" s="18">
        <v>10</v>
      </c>
      <c r="Q190" s="17">
        <f>IF($K190&gt;15,0,0)+IF($K190&gt;16,1,0)+IF($K190&gt;17,0,0)</f>
        <v>0</v>
      </c>
      <c r="R190" s="17">
        <f>IF($K190&gt;15,1,0)+IF($K190&gt;16,0,0)+IF($K190&gt;17,2,0)</f>
        <v>1</v>
      </c>
      <c r="S190" s="17">
        <f>IF(N190&lt;15,0,N190-14)</f>
        <v>0</v>
      </c>
      <c r="T190" s="17">
        <f>IF(O190&lt;15,0,O190-14)</f>
        <v>0</v>
      </c>
      <c r="U190" s="17">
        <f>IF(N190&lt;16,0,N190-15)</f>
        <v>0</v>
      </c>
      <c r="V190" t="s">
        <v>579</v>
      </c>
      <c r="W190" t="s">
        <v>705</v>
      </c>
      <c r="X190" t="s">
        <v>594</v>
      </c>
      <c r="Y190">
        <v>4</v>
      </c>
      <c r="Z190" s="17">
        <f>Y190-S190</f>
        <v>4</v>
      </c>
      <c r="AA190" s="17">
        <f>RANDBETWEEN(5,10)+IF(J190&lt;1,1,J190)*T190</f>
        <v>8</v>
      </c>
      <c r="AB190" s="17">
        <f>IF(J190&lt;1,20-$Q190,21-$J190-$Q190)</f>
        <v>20</v>
      </c>
      <c r="AC190" s="17" t="str">
        <f>IF(V190="L/Sword","1d8","1d6")&amp;IF(R190&gt;0,"+"&amp;TEXT(R190,0)," ")</f>
        <v>1d6+1</v>
      </c>
      <c r="AD190" s="17">
        <f>IF(L190&lt;1,20-$U190,21-$J190-$U190)</f>
        <v>20</v>
      </c>
      <c r="AE190" t="s">
        <v>585</v>
      </c>
      <c r="AF190" s="17" t="str">
        <f>TEXT(RANDBETWEEN(0,0),0)&amp;"gp "&amp;TEXT(RANDBETWEEN(1,4),0)&amp;"sp "&amp;TEXT(RANDBETWEEN(1,6),0)&amp;"cp "</f>
        <v>0gp 2sp 3cp </v>
      </c>
      <c r="AG190" t="s">
        <v>944</v>
      </c>
    </row>
    <row r="191" spans="1:33" ht="12.75">
      <c r="A191" s="12" t="s">
        <v>941</v>
      </c>
      <c r="B191" t="s">
        <v>419</v>
      </c>
      <c r="C191" t="s">
        <v>420</v>
      </c>
      <c r="E191" t="s">
        <v>928</v>
      </c>
      <c r="F191" t="s">
        <v>560</v>
      </c>
      <c r="G191" t="s">
        <v>561</v>
      </c>
      <c r="H191" s="17">
        <f>RANDBETWEEN(19,24)</f>
        <v>22</v>
      </c>
      <c r="I191" t="s">
        <v>562</v>
      </c>
      <c r="J191">
        <v>1</v>
      </c>
      <c r="K191" s="16">
        <v>16</v>
      </c>
      <c r="L191" s="17">
        <v>11</v>
      </c>
      <c r="M191" s="17">
        <v>9</v>
      </c>
      <c r="N191" s="17">
        <v>15</v>
      </c>
      <c r="O191" s="17">
        <v>15</v>
      </c>
      <c r="P191" s="18">
        <v>12</v>
      </c>
      <c r="Q191" s="17">
        <f>IF($K191&gt;15,0,0)+IF($K191&gt;16,1,0)+IF($K191&gt;17,0,0)</f>
        <v>0</v>
      </c>
      <c r="R191" s="17">
        <f>IF($K191&gt;15,1,0)+IF($K191&gt;16,0,0)+IF($K191&gt;17,2,0)</f>
        <v>1</v>
      </c>
      <c r="S191" s="17">
        <f>IF(N191&lt;15,0,N191-14)</f>
        <v>1</v>
      </c>
      <c r="T191" s="17">
        <f>IF(O191&lt;15,0,O191-14)</f>
        <v>1</v>
      </c>
      <c r="U191" s="17">
        <f>IF(N191&lt;16,0,N191-15)</f>
        <v>0</v>
      </c>
      <c r="V191" t="s">
        <v>579</v>
      </c>
      <c r="W191" t="s">
        <v>705</v>
      </c>
      <c r="X191" t="s">
        <v>594</v>
      </c>
      <c r="Y191">
        <v>4</v>
      </c>
      <c r="Z191" s="17">
        <f>Y191-S191</f>
        <v>3</v>
      </c>
      <c r="AA191" s="17">
        <f>RANDBETWEEN(5,10)+IF(J191&lt;1,1,J191)*T191</f>
        <v>9</v>
      </c>
      <c r="AB191" s="17">
        <f>IF(J191&lt;1,20-$Q191,21-$J191-$Q191)</f>
        <v>20</v>
      </c>
      <c r="AC191" s="17" t="str">
        <f>IF(V191="L/Sword","1d8","1d6")&amp;IF(R191&gt;0,"+"&amp;TEXT(R191,0)," ")</f>
        <v>1d6+1</v>
      </c>
      <c r="AD191" s="17">
        <f>IF(L191&lt;1,20-$U191,21-$J191-$U191)</f>
        <v>20</v>
      </c>
      <c r="AE191" t="s">
        <v>585</v>
      </c>
      <c r="AF191" s="17" t="str">
        <f>TEXT(RANDBETWEEN(0,0),0)&amp;"gp "&amp;TEXT(RANDBETWEEN(1,4),0)&amp;"sp "&amp;TEXT(RANDBETWEEN(1,6),0)&amp;"cp "</f>
        <v>0gp 2sp 2cp </v>
      </c>
      <c r="AG191" t="s">
        <v>945</v>
      </c>
    </row>
    <row r="192" spans="1:33" ht="12.75">
      <c r="A192" s="12" t="s">
        <v>941</v>
      </c>
      <c r="B192" t="s">
        <v>421</v>
      </c>
      <c r="C192" t="s">
        <v>422</v>
      </c>
      <c r="E192" t="s">
        <v>928</v>
      </c>
      <c r="F192" t="s">
        <v>560</v>
      </c>
      <c r="G192" t="s">
        <v>561</v>
      </c>
      <c r="H192" s="17">
        <f>RANDBETWEEN(19,24)</f>
        <v>23</v>
      </c>
      <c r="I192" t="s">
        <v>562</v>
      </c>
      <c r="J192">
        <v>1</v>
      </c>
      <c r="K192" s="16">
        <v>15</v>
      </c>
      <c r="L192" s="17">
        <v>12</v>
      </c>
      <c r="M192" s="17">
        <v>7</v>
      </c>
      <c r="N192" s="17">
        <v>13</v>
      </c>
      <c r="O192" s="17">
        <v>12</v>
      </c>
      <c r="P192" s="18">
        <v>13</v>
      </c>
      <c r="Q192" s="17">
        <f>IF($K192&gt;15,0,0)+IF($K192&gt;16,1,0)+IF($K192&gt;17,0,0)</f>
        <v>0</v>
      </c>
      <c r="R192" s="17">
        <f>IF($K192&gt;15,1,0)+IF($K192&gt;16,0,0)+IF($K192&gt;17,2,0)</f>
        <v>0</v>
      </c>
      <c r="S192" s="17">
        <f>IF(N192&lt;15,0,N192-14)</f>
        <v>0</v>
      </c>
      <c r="T192" s="17">
        <f>IF(O192&lt;15,0,O192-14)</f>
        <v>0</v>
      </c>
      <c r="U192" s="17">
        <f>IF(N192&lt;16,0,N192-15)</f>
        <v>0</v>
      </c>
      <c r="V192" t="s">
        <v>579</v>
      </c>
      <c r="W192" t="s">
        <v>705</v>
      </c>
      <c r="X192" t="s">
        <v>594</v>
      </c>
      <c r="Y192">
        <v>4</v>
      </c>
      <c r="Z192" s="17">
        <f>Y192-S192</f>
        <v>4</v>
      </c>
      <c r="AA192" s="17">
        <f>RANDBETWEEN(5,10)+IF(J192&lt;1,1,J192)*T192</f>
        <v>5</v>
      </c>
      <c r="AB192" s="17">
        <f>IF(J192&lt;1,20-$Q192,21-$J192-$Q192)</f>
        <v>20</v>
      </c>
      <c r="AC192" s="17" t="str">
        <f>IF(V192="L/Sword","1d8","1d6")&amp;IF(R192&gt;0,"+"&amp;TEXT(R192,0)," ")</f>
        <v>1d6 </v>
      </c>
      <c r="AD192" s="17">
        <f>IF(L192&lt;1,20-$U192,21-$J192-$U192)</f>
        <v>20</v>
      </c>
      <c r="AE192" t="s">
        <v>585</v>
      </c>
      <c r="AF192" s="17" t="str">
        <f>TEXT(RANDBETWEEN(0,0),0)&amp;"gp "&amp;TEXT(RANDBETWEEN(1,4),0)&amp;"sp "&amp;TEXT(RANDBETWEEN(1,6),0)&amp;"cp "</f>
        <v>0gp 1sp 1cp </v>
      </c>
      <c r="AG192" t="s">
        <v>946</v>
      </c>
    </row>
    <row r="193" spans="1:33" ht="12.75">
      <c r="A193" s="12" t="s">
        <v>941</v>
      </c>
      <c r="B193" t="s">
        <v>423</v>
      </c>
      <c r="C193" t="s">
        <v>424</v>
      </c>
      <c r="D193" t="s">
        <v>947</v>
      </c>
      <c r="E193" t="s">
        <v>928</v>
      </c>
      <c r="F193" t="s">
        <v>560</v>
      </c>
      <c r="G193" t="s">
        <v>561</v>
      </c>
      <c r="H193" s="17">
        <f>RANDBETWEEN(19,24)</f>
        <v>19</v>
      </c>
      <c r="I193" t="s">
        <v>562</v>
      </c>
      <c r="J193">
        <v>1</v>
      </c>
      <c r="K193" s="16">
        <v>10</v>
      </c>
      <c r="L193" s="17">
        <v>8</v>
      </c>
      <c r="M193" s="17">
        <v>14</v>
      </c>
      <c r="N193" s="17">
        <v>12</v>
      </c>
      <c r="O193" s="17">
        <v>16</v>
      </c>
      <c r="P193" s="18">
        <v>10</v>
      </c>
      <c r="Q193" s="17">
        <f>IF($K193&gt;15,0,0)+IF($K193&gt;16,1,0)+IF($K193&gt;17,0,0)</f>
        <v>0</v>
      </c>
      <c r="R193" s="17">
        <f>IF($K193&gt;15,1,0)+IF($K193&gt;16,0,0)+IF($K193&gt;17,2,0)</f>
        <v>0</v>
      </c>
      <c r="S193" s="17">
        <f>IF(N193&lt;15,0,N193-14)</f>
        <v>0</v>
      </c>
      <c r="T193" s="17">
        <f>IF(O193&lt;15,0,O193-14)</f>
        <v>2</v>
      </c>
      <c r="U193" s="17">
        <f>IF(N193&lt;16,0,N193-15)</f>
        <v>0</v>
      </c>
      <c r="V193" t="s">
        <v>579</v>
      </c>
      <c r="W193" t="s">
        <v>705</v>
      </c>
      <c r="X193" t="s">
        <v>594</v>
      </c>
      <c r="Y193">
        <v>4</v>
      </c>
      <c r="Z193" s="17">
        <f>Y193-S193</f>
        <v>4</v>
      </c>
      <c r="AA193" s="17">
        <f>RANDBETWEEN(5,10)+IF(J193&lt;1,1,J193)*T193</f>
        <v>10</v>
      </c>
      <c r="AB193" s="17">
        <f>IF(J193&lt;1,20-$Q193,21-$J193-$Q193)</f>
        <v>20</v>
      </c>
      <c r="AC193" s="17" t="str">
        <f>IF(V193="L/Sword","1d8","1d6")&amp;IF(R193&gt;0,"+"&amp;TEXT(R193,0)," ")</f>
        <v>1d6 </v>
      </c>
      <c r="AD193" s="17">
        <f>IF(L193&lt;1,20-$U193,21-$J193-$U193)</f>
        <v>20</v>
      </c>
      <c r="AE193" t="s">
        <v>585</v>
      </c>
      <c r="AF193" s="17" t="str">
        <f>TEXT(RANDBETWEEN(0,0),0)&amp;"gp "&amp;TEXT(RANDBETWEEN(1,4),0)&amp;"sp "&amp;TEXT(RANDBETWEEN(1,6),0)&amp;"cp "</f>
        <v>0gp 2sp 6cp </v>
      </c>
      <c r="AG193" t="s">
        <v>948</v>
      </c>
    </row>
    <row r="194" spans="1:33" ht="12.75">
      <c r="A194" s="12" t="s">
        <v>949</v>
      </c>
      <c r="B194" t="s">
        <v>425</v>
      </c>
      <c r="C194" t="s">
        <v>426</v>
      </c>
      <c r="E194" t="s">
        <v>925</v>
      </c>
      <c r="F194" t="s">
        <v>605</v>
      </c>
      <c r="G194" t="s">
        <v>561</v>
      </c>
      <c r="H194">
        <v>26</v>
      </c>
      <c r="I194" t="s">
        <v>562</v>
      </c>
      <c r="J194">
        <v>2</v>
      </c>
      <c r="K194" s="16">
        <v>13</v>
      </c>
      <c r="L194" s="17">
        <v>10</v>
      </c>
      <c r="M194" s="17">
        <v>16</v>
      </c>
      <c r="N194" s="17">
        <v>16</v>
      </c>
      <c r="O194" s="17">
        <v>17</v>
      </c>
      <c r="P194" s="18">
        <v>12</v>
      </c>
      <c r="Q194" s="17">
        <f>IF($K194&gt;15,0,0)+IF($K194&gt;16,1,0)+IF($K194&gt;17,0,0)</f>
        <v>0</v>
      </c>
      <c r="R194" s="17">
        <f>IF($K194&gt;15,1,0)+IF($K194&gt;16,0,0)+IF($K194&gt;17,2,0)</f>
        <v>0</v>
      </c>
      <c r="S194" s="17">
        <f>IF(N194&lt;15,0,N194-14)</f>
        <v>2</v>
      </c>
      <c r="T194" s="17">
        <f>IF(O194&lt;15,0,O194-14)</f>
        <v>3</v>
      </c>
      <c r="U194" s="17">
        <f>IF(N194&lt;16,0,N194-15)</f>
        <v>1</v>
      </c>
      <c r="V194" t="s">
        <v>579</v>
      </c>
      <c r="W194" t="s">
        <v>705</v>
      </c>
      <c r="X194" t="s">
        <v>594</v>
      </c>
      <c r="Y194">
        <v>4</v>
      </c>
      <c r="Z194" s="17">
        <f>Y194-S194</f>
        <v>2</v>
      </c>
      <c r="AA194" s="17">
        <f>RANDBETWEEN(5,10)+RANDBETWEEN(3,10)+IF(J178&lt;1,1,J178)*T178</f>
        <v>12</v>
      </c>
      <c r="AB194" s="17">
        <f>IF(J194&lt;1,20-$Q194,21-$J194-$Q194)</f>
        <v>19</v>
      </c>
      <c r="AC194" s="17" t="str">
        <f>IF(V194="L/Sword","1d8","1d6")&amp;IF(R194&gt;0,"+"&amp;TEXT(R194,0)," ")</f>
        <v>1d6 </v>
      </c>
      <c r="AD194" s="17">
        <f>IF(L194&lt;1,20-$U194,21-$J194-$U194)</f>
        <v>18</v>
      </c>
      <c r="AE194" t="s">
        <v>585</v>
      </c>
      <c r="AF194" s="17" t="str">
        <f>TEXT(RANDBETWEEN(0,0),0)&amp;"gp "&amp;TEXT(RANDBETWEEN(1,4),0)&amp;"sp "&amp;TEXT(RANDBETWEEN(1,6),0)&amp;"cp "</f>
        <v>0gp 2sp 5cp </v>
      </c>
      <c r="AG194" t="s">
        <v>950</v>
      </c>
    </row>
    <row r="195" spans="1:33" ht="12.75">
      <c r="A195" t="s">
        <v>951</v>
      </c>
      <c r="B195" t="s">
        <v>427</v>
      </c>
      <c r="C195" t="s">
        <v>428</v>
      </c>
      <c r="E195" t="s">
        <v>952</v>
      </c>
      <c r="F195" t="s">
        <v>560</v>
      </c>
      <c r="G195" t="s">
        <v>561</v>
      </c>
      <c r="H195" s="17">
        <f>RANDBETWEEN(19,24)</f>
        <v>24</v>
      </c>
      <c r="I195" t="s">
        <v>562</v>
      </c>
      <c r="J195">
        <v>1</v>
      </c>
      <c r="K195" s="16">
        <v>16</v>
      </c>
      <c r="L195" s="17">
        <v>11</v>
      </c>
      <c r="M195" s="17">
        <v>12</v>
      </c>
      <c r="N195" s="17">
        <v>10</v>
      </c>
      <c r="O195" s="17">
        <v>10</v>
      </c>
      <c r="P195" s="18">
        <v>11</v>
      </c>
      <c r="Q195" s="17">
        <f>IF($K195&gt;15,0,0)+IF($K195&gt;16,1,0)+IF($K195&gt;17,0,0)</f>
        <v>0</v>
      </c>
      <c r="R195" s="17">
        <f>IF($K195&gt;15,1,0)+IF($K195&gt;16,0,0)+IF($K195&gt;17,2,0)</f>
        <v>1</v>
      </c>
      <c r="S195" s="17">
        <f>IF(N195&lt;15,0,N195-14)</f>
        <v>0</v>
      </c>
      <c r="T195" s="17">
        <f>IF(O195&lt;15,0,O195-14)</f>
        <v>0</v>
      </c>
      <c r="U195" s="17">
        <f>IF(N195&lt;16,0,N195-15)</f>
        <v>0</v>
      </c>
      <c r="V195" t="s">
        <v>579</v>
      </c>
      <c r="W195" t="s">
        <v>564</v>
      </c>
      <c r="X195" t="s">
        <v>594</v>
      </c>
      <c r="Y195">
        <v>4</v>
      </c>
      <c r="Z195" s="17">
        <f>Y195-S195</f>
        <v>4</v>
      </c>
      <c r="AA195" s="17">
        <f>RANDBETWEEN(5,10)+IF(J195&lt;1,1,J195)*T195</f>
        <v>8</v>
      </c>
      <c r="AB195" s="17">
        <f>IF(J195&lt;1,20-$Q195,21-$J195-$Q195)</f>
        <v>20</v>
      </c>
      <c r="AC195" s="17" t="str">
        <f>IF(V195="L/Sword","1d8","1d6")&amp;IF(R195&gt;0,"+"&amp;TEXT(R195,0)," ")</f>
        <v>1d6+1</v>
      </c>
      <c r="AD195" s="17">
        <f>IF(L195&lt;1,20-$U195,21-$J195-$U195)</f>
        <v>20</v>
      </c>
      <c r="AE195" t="s">
        <v>566</v>
      </c>
      <c r="AF195" s="17" t="str">
        <f>TEXT(RANDBETWEEN(0,0),0)&amp;"gp "&amp;TEXT(RANDBETWEEN(1,4),0)&amp;"sp "&amp;TEXT(RANDBETWEEN(1,6),0)&amp;"cp "</f>
        <v>0gp 4sp 5cp </v>
      </c>
      <c r="AG195" t="s">
        <v>953</v>
      </c>
    </row>
    <row r="196" spans="1:33" ht="12.75">
      <c r="A196" t="s">
        <v>951</v>
      </c>
      <c r="B196" t="s">
        <v>429</v>
      </c>
      <c r="C196" t="s">
        <v>430</v>
      </c>
      <c r="D196" t="s">
        <v>954</v>
      </c>
      <c r="E196" t="s">
        <v>952</v>
      </c>
      <c r="F196" t="s">
        <v>560</v>
      </c>
      <c r="G196" t="s">
        <v>561</v>
      </c>
      <c r="H196" s="17">
        <f>RANDBETWEEN(19,24)</f>
        <v>23</v>
      </c>
      <c r="I196" t="s">
        <v>562</v>
      </c>
      <c r="J196">
        <v>1</v>
      </c>
      <c r="K196" s="16">
        <v>12</v>
      </c>
      <c r="L196" s="17">
        <v>11</v>
      </c>
      <c r="M196" s="17">
        <v>11</v>
      </c>
      <c r="N196" s="17">
        <v>13</v>
      </c>
      <c r="O196" s="17">
        <v>9</v>
      </c>
      <c r="P196" s="18">
        <v>16</v>
      </c>
      <c r="Q196" s="17">
        <f>IF($K196&gt;15,0,0)+IF($K196&gt;16,1,0)+IF($K196&gt;17,0,0)</f>
        <v>0</v>
      </c>
      <c r="R196" s="17">
        <f>IF($K196&gt;15,1,0)+IF($K196&gt;16,0,0)+IF($K196&gt;17,2,0)</f>
        <v>0</v>
      </c>
      <c r="S196" s="17">
        <f>IF(N196&lt;15,0,N196-14)</f>
        <v>0</v>
      </c>
      <c r="T196" s="17">
        <f>IF(O196&lt;15,0,O196-14)</f>
        <v>0</v>
      </c>
      <c r="U196" s="17">
        <f>IF(N196&lt;16,0,N196-15)</f>
        <v>0</v>
      </c>
      <c r="V196" t="s">
        <v>579</v>
      </c>
      <c r="W196" t="s">
        <v>564</v>
      </c>
      <c r="X196" t="s">
        <v>594</v>
      </c>
      <c r="Y196">
        <v>4</v>
      </c>
      <c r="Z196" s="17">
        <f>Y196-S196</f>
        <v>4</v>
      </c>
      <c r="AA196" s="17">
        <f>RANDBETWEEN(5,10)+IF(J196&lt;1,1,J196)*T196</f>
        <v>10</v>
      </c>
      <c r="AB196" s="17">
        <f>IF(J196&lt;1,20-$Q196,21-$J196-$Q196)</f>
        <v>20</v>
      </c>
      <c r="AC196" s="17" t="str">
        <f>IF(V196="L/Sword","1d8","1d6")&amp;IF(R196&gt;0,"+"&amp;TEXT(R196,0)," ")</f>
        <v>1d6 </v>
      </c>
      <c r="AD196" s="17">
        <f>IF(L196&lt;1,20-$U196,21-$J196-$U196)</f>
        <v>20</v>
      </c>
      <c r="AE196" t="s">
        <v>566</v>
      </c>
      <c r="AF196" s="17" t="str">
        <f>TEXT(RANDBETWEEN(0,0),0)&amp;"gp "&amp;TEXT(RANDBETWEEN(1,4),0)&amp;"sp "&amp;TEXT(RANDBETWEEN(1,6),0)&amp;"cp "</f>
        <v>0gp 3sp 2cp </v>
      </c>
      <c r="AG196" t="s">
        <v>955</v>
      </c>
    </row>
    <row r="197" spans="1:33" ht="12.75">
      <c r="A197" t="s">
        <v>951</v>
      </c>
      <c r="B197" t="s">
        <v>431</v>
      </c>
      <c r="C197" t="s">
        <v>432</v>
      </c>
      <c r="E197" t="s">
        <v>952</v>
      </c>
      <c r="F197" t="s">
        <v>560</v>
      </c>
      <c r="G197" t="s">
        <v>561</v>
      </c>
      <c r="H197" s="17">
        <f>RANDBETWEEN(19,24)</f>
        <v>20</v>
      </c>
      <c r="I197" t="s">
        <v>562</v>
      </c>
      <c r="J197">
        <v>1</v>
      </c>
      <c r="K197" s="16">
        <v>11</v>
      </c>
      <c r="L197" s="17">
        <v>14</v>
      </c>
      <c r="M197" s="17">
        <v>16</v>
      </c>
      <c r="N197" s="17">
        <v>14</v>
      </c>
      <c r="O197" s="17">
        <v>16</v>
      </c>
      <c r="P197" s="18">
        <v>7</v>
      </c>
      <c r="Q197" s="17">
        <f>IF($K197&gt;15,0,0)+IF($K197&gt;16,1,0)+IF($K197&gt;17,0,0)</f>
        <v>0</v>
      </c>
      <c r="R197" s="17">
        <f>IF($K197&gt;15,1,0)+IF($K197&gt;16,0,0)+IF($K197&gt;17,2,0)</f>
        <v>0</v>
      </c>
      <c r="S197" s="17">
        <f>IF(N197&lt;15,0,N197-14)</f>
        <v>0</v>
      </c>
      <c r="T197" s="17">
        <f>IF(O197&lt;15,0,O197-14)</f>
        <v>2</v>
      </c>
      <c r="U197" s="17">
        <f>IF(N197&lt;16,0,N197-15)</f>
        <v>0</v>
      </c>
      <c r="V197" t="s">
        <v>579</v>
      </c>
      <c r="W197" t="s">
        <v>564</v>
      </c>
      <c r="X197" t="s">
        <v>594</v>
      </c>
      <c r="Y197">
        <v>4</v>
      </c>
      <c r="Z197" s="17">
        <f>Y197-S197</f>
        <v>4</v>
      </c>
      <c r="AA197" s="17">
        <f>RANDBETWEEN(5,10)+IF(J197&lt;1,1,J197)*T197</f>
        <v>7</v>
      </c>
      <c r="AB197" s="17">
        <f>IF(J197&lt;1,20-$Q197,21-$J197-$Q197)</f>
        <v>20</v>
      </c>
      <c r="AC197" s="17" t="str">
        <f>IF(V197="L/Sword","1d8","1d6")&amp;IF(R197&gt;0,"+"&amp;TEXT(R197,0)," ")</f>
        <v>1d6 </v>
      </c>
      <c r="AD197" s="17">
        <f>IF(L197&lt;1,20-$U197,21-$J197-$U197)</f>
        <v>20</v>
      </c>
      <c r="AE197" t="s">
        <v>566</v>
      </c>
      <c r="AF197" s="17" t="str">
        <f>TEXT(RANDBETWEEN(0,0),0)&amp;"gp "&amp;TEXT(RANDBETWEEN(1,4),0)&amp;"sp "&amp;TEXT(RANDBETWEEN(1,6),0)&amp;"cp "</f>
        <v>0gp 2sp 5cp </v>
      </c>
      <c r="AG197" t="s">
        <v>956</v>
      </c>
    </row>
    <row r="198" spans="1:33" ht="12.75">
      <c r="A198" t="s">
        <v>951</v>
      </c>
      <c r="B198" t="s">
        <v>433</v>
      </c>
      <c r="C198" t="s">
        <v>434</v>
      </c>
      <c r="E198" t="s">
        <v>952</v>
      </c>
      <c r="F198" t="s">
        <v>560</v>
      </c>
      <c r="G198" t="s">
        <v>561</v>
      </c>
      <c r="H198" s="17">
        <f>RANDBETWEEN(19,24)</f>
        <v>23</v>
      </c>
      <c r="I198" t="s">
        <v>562</v>
      </c>
      <c r="J198">
        <v>1</v>
      </c>
      <c r="K198" s="16">
        <v>14</v>
      </c>
      <c r="L198" s="17">
        <v>11</v>
      </c>
      <c r="M198" s="17">
        <v>12</v>
      </c>
      <c r="N198" s="17">
        <v>10</v>
      </c>
      <c r="O198" s="17">
        <v>15</v>
      </c>
      <c r="P198" s="18">
        <v>12</v>
      </c>
      <c r="Q198" s="17">
        <f>IF($K198&gt;15,0,0)+IF($K198&gt;16,1,0)+IF($K198&gt;17,0,0)</f>
        <v>0</v>
      </c>
      <c r="R198" s="17">
        <f>IF($K198&gt;15,1,0)+IF($K198&gt;16,0,0)+IF($K198&gt;17,2,0)</f>
        <v>0</v>
      </c>
      <c r="S198" s="17">
        <f>IF(N198&lt;15,0,N198-14)</f>
        <v>0</v>
      </c>
      <c r="T198" s="17">
        <f>IF(O198&lt;15,0,O198-14)</f>
        <v>1</v>
      </c>
      <c r="U198" s="17">
        <f>IF(N198&lt;16,0,N198-15)</f>
        <v>0</v>
      </c>
      <c r="V198" t="s">
        <v>579</v>
      </c>
      <c r="W198" t="s">
        <v>564</v>
      </c>
      <c r="X198" t="s">
        <v>594</v>
      </c>
      <c r="Y198">
        <v>4</v>
      </c>
      <c r="Z198" s="17">
        <f>Y198-S198</f>
        <v>4</v>
      </c>
      <c r="AA198" s="17">
        <f>RANDBETWEEN(5,10)+IF(J198&lt;1,1,J198)*T198</f>
        <v>8</v>
      </c>
      <c r="AB198" s="17">
        <f>IF(J198&lt;1,20-$Q198,21-$J198-$Q198)</f>
        <v>20</v>
      </c>
      <c r="AC198" s="17" t="str">
        <f>IF(V198="L/Sword","1d8","1d6")&amp;IF(R198&gt;0,"+"&amp;TEXT(R198,0)," ")</f>
        <v>1d6 </v>
      </c>
      <c r="AD198" s="17">
        <f>IF(L198&lt;1,20-$U198,21-$J198-$U198)</f>
        <v>20</v>
      </c>
      <c r="AE198" t="s">
        <v>566</v>
      </c>
      <c r="AF198" s="17" t="str">
        <f>TEXT(RANDBETWEEN(0,0),0)&amp;"gp "&amp;TEXT(RANDBETWEEN(1,4),0)&amp;"sp "&amp;TEXT(RANDBETWEEN(1,6),0)&amp;"cp "</f>
        <v>0gp 3sp 1cp </v>
      </c>
      <c r="AG198" t="s">
        <v>957</v>
      </c>
    </row>
    <row r="199" spans="1:33" ht="12.75">
      <c r="A199" t="s">
        <v>951</v>
      </c>
      <c r="B199" t="s">
        <v>435</v>
      </c>
      <c r="C199" t="s">
        <v>436</v>
      </c>
      <c r="E199" t="s">
        <v>952</v>
      </c>
      <c r="F199" t="s">
        <v>560</v>
      </c>
      <c r="G199" t="s">
        <v>561</v>
      </c>
      <c r="H199" s="17">
        <f>RANDBETWEEN(19,24)</f>
        <v>23</v>
      </c>
      <c r="I199" t="s">
        <v>562</v>
      </c>
      <c r="J199">
        <v>1</v>
      </c>
      <c r="K199" s="16">
        <v>13</v>
      </c>
      <c r="L199" s="17">
        <v>12</v>
      </c>
      <c r="M199" s="17">
        <v>14</v>
      </c>
      <c r="N199" s="17">
        <v>14</v>
      </c>
      <c r="O199" s="17">
        <v>14</v>
      </c>
      <c r="P199" s="18">
        <v>17</v>
      </c>
      <c r="Q199" s="17">
        <f>IF($K199&gt;15,0,0)+IF($K199&gt;16,1,0)+IF($K199&gt;17,0,0)</f>
        <v>0</v>
      </c>
      <c r="R199" s="17">
        <f>IF($K199&gt;15,1,0)+IF($K199&gt;16,0,0)+IF($K199&gt;17,2,0)</f>
        <v>0</v>
      </c>
      <c r="S199" s="17">
        <f>IF(N199&lt;15,0,N199-14)</f>
        <v>0</v>
      </c>
      <c r="T199" s="17">
        <f>IF(O199&lt;15,0,O199-14)</f>
        <v>0</v>
      </c>
      <c r="U199" s="17">
        <f>IF(N199&lt;16,0,N199-15)</f>
        <v>0</v>
      </c>
      <c r="V199" t="s">
        <v>579</v>
      </c>
      <c r="W199" t="s">
        <v>564</v>
      </c>
      <c r="X199" t="s">
        <v>594</v>
      </c>
      <c r="Y199">
        <v>4</v>
      </c>
      <c r="Z199" s="17">
        <f>Y199-S199</f>
        <v>4</v>
      </c>
      <c r="AA199" s="17">
        <f>RANDBETWEEN(5,10)+IF(J199&lt;1,1,J199)*T199</f>
        <v>5</v>
      </c>
      <c r="AB199" s="17">
        <f>IF(J199&lt;1,20-$Q199,21-$J199-$Q199)</f>
        <v>20</v>
      </c>
      <c r="AC199" s="17" t="str">
        <f>IF(V199="L/Sword","1d8","1d6")&amp;IF(R199&gt;0,"+"&amp;TEXT(R199,0)," ")</f>
        <v>1d6 </v>
      </c>
      <c r="AD199" s="17">
        <f>IF(L199&lt;1,20-$U199,21-$J199-$U199)</f>
        <v>20</v>
      </c>
      <c r="AE199" t="s">
        <v>566</v>
      </c>
      <c r="AF199" s="17" t="str">
        <f>TEXT(RANDBETWEEN(0,0),0)&amp;"gp "&amp;TEXT(RANDBETWEEN(1,4),0)&amp;"sp "&amp;TEXT(RANDBETWEEN(1,6),0)&amp;"cp "</f>
        <v>0gp 2sp 2cp </v>
      </c>
      <c r="AG199" t="s">
        <v>958</v>
      </c>
    </row>
    <row r="200" spans="1:33" ht="12.75">
      <c r="A200" t="s">
        <v>951</v>
      </c>
      <c r="B200" t="s">
        <v>437</v>
      </c>
      <c r="C200" t="s">
        <v>438</v>
      </c>
      <c r="E200" t="s">
        <v>952</v>
      </c>
      <c r="F200" t="s">
        <v>560</v>
      </c>
      <c r="G200" t="s">
        <v>561</v>
      </c>
      <c r="H200" s="17">
        <f>RANDBETWEEN(19,24)</f>
        <v>20</v>
      </c>
      <c r="I200" t="s">
        <v>562</v>
      </c>
      <c r="J200">
        <v>1</v>
      </c>
      <c r="K200" s="16">
        <v>13</v>
      </c>
      <c r="L200" s="17">
        <v>13</v>
      </c>
      <c r="M200" s="17">
        <v>15</v>
      </c>
      <c r="N200" s="17">
        <v>9</v>
      </c>
      <c r="O200" s="17">
        <v>15</v>
      </c>
      <c r="P200" s="18">
        <v>11</v>
      </c>
      <c r="Q200" s="17">
        <f>IF($K200&gt;15,0,0)+IF($K200&gt;16,1,0)+IF($K200&gt;17,0,0)</f>
        <v>0</v>
      </c>
      <c r="R200" s="17">
        <f>IF($K200&gt;15,1,0)+IF($K200&gt;16,0,0)+IF($K200&gt;17,2,0)</f>
        <v>0</v>
      </c>
      <c r="S200" s="17">
        <f>IF(N200&lt;15,0,N200-14)</f>
        <v>0</v>
      </c>
      <c r="T200" s="17">
        <f>IF(O200&lt;15,0,O200-14)</f>
        <v>1</v>
      </c>
      <c r="U200" s="17">
        <f>IF(N200&lt;16,0,N200-15)</f>
        <v>0</v>
      </c>
      <c r="V200" t="s">
        <v>579</v>
      </c>
      <c r="W200" t="s">
        <v>564</v>
      </c>
      <c r="X200" t="s">
        <v>594</v>
      </c>
      <c r="Y200">
        <v>4</v>
      </c>
      <c r="Z200" s="17">
        <f>Y200-S200</f>
        <v>4</v>
      </c>
      <c r="AA200" s="17">
        <f>RANDBETWEEN(5,10)+IF(J200&lt;1,1,J200)*T200</f>
        <v>9</v>
      </c>
      <c r="AB200" s="17">
        <f>IF(J200&lt;1,20-$Q200,21-$J200-$Q200)</f>
        <v>20</v>
      </c>
      <c r="AC200" s="17" t="str">
        <f>IF(V200="L/Sword","1d8","1d6")&amp;IF(R200&gt;0,"+"&amp;TEXT(R200,0)," ")</f>
        <v>1d6 </v>
      </c>
      <c r="AD200" s="17">
        <f>IF(L200&lt;1,20-$U200,21-$J200-$U200)</f>
        <v>20</v>
      </c>
      <c r="AE200" t="s">
        <v>566</v>
      </c>
      <c r="AF200" s="17" t="str">
        <f>TEXT(RANDBETWEEN(0,0),0)&amp;"gp "&amp;TEXT(RANDBETWEEN(1,4),0)&amp;"sp "&amp;TEXT(RANDBETWEEN(1,6),0)&amp;"cp "</f>
        <v>0gp 3sp 1cp </v>
      </c>
      <c r="AG200" t="s">
        <v>959</v>
      </c>
    </row>
    <row r="201" spans="1:33" ht="12.75">
      <c r="A201" t="s">
        <v>951</v>
      </c>
      <c r="B201" t="s">
        <v>439</v>
      </c>
      <c r="C201" t="s">
        <v>440</v>
      </c>
      <c r="D201" t="s">
        <v>960</v>
      </c>
      <c r="E201" t="s">
        <v>952</v>
      </c>
      <c r="F201" t="s">
        <v>560</v>
      </c>
      <c r="G201" t="s">
        <v>561</v>
      </c>
      <c r="H201" s="17">
        <f>RANDBETWEEN(19,24)</f>
        <v>20</v>
      </c>
      <c r="I201" t="s">
        <v>562</v>
      </c>
      <c r="J201">
        <v>1</v>
      </c>
      <c r="K201" s="16">
        <v>10</v>
      </c>
      <c r="L201" s="17">
        <v>13</v>
      </c>
      <c r="M201" s="17">
        <v>13</v>
      </c>
      <c r="N201" s="17">
        <v>11</v>
      </c>
      <c r="O201" s="17">
        <v>13</v>
      </c>
      <c r="P201" s="18">
        <v>11</v>
      </c>
      <c r="Q201" s="17">
        <f>IF($K201&gt;15,0,0)+IF($K201&gt;16,1,0)+IF($K201&gt;17,0,0)</f>
        <v>0</v>
      </c>
      <c r="R201" s="17">
        <f>IF($K201&gt;15,1,0)+IF($K201&gt;16,0,0)+IF($K201&gt;17,2,0)</f>
        <v>0</v>
      </c>
      <c r="S201" s="17">
        <f>IF(N201&lt;15,0,N201-14)</f>
        <v>0</v>
      </c>
      <c r="T201" s="17">
        <f>IF(O201&lt;15,0,O201-14)</f>
        <v>0</v>
      </c>
      <c r="U201" s="17">
        <f>IF(N201&lt;16,0,N201-15)</f>
        <v>0</v>
      </c>
      <c r="V201" t="s">
        <v>579</v>
      </c>
      <c r="W201" t="s">
        <v>564</v>
      </c>
      <c r="X201" t="s">
        <v>594</v>
      </c>
      <c r="Y201">
        <v>4</v>
      </c>
      <c r="Z201" s="17">
        <f>Y201-S201</f>
        <v>4</v>
      </c>
      <c r="AA201" s="17">
        <f>RANDBETWEEN(5,10)+IF(J201&lt;1,1,J201)*T201</f>
        <v>7</v>
      </c>
      <c r="AB201" s="17">
        <f>IF(J201&lt;1,20-$Q201,21-$J201-$Q201)</f>
        <v>20</v>
      </c>
      <c r="AC201" s="17" t="str">
        <f>IF(V201="L/Sword","1d8","1d6")&amp;IF(R201&gt;0,"+"&amp;TEXT(R201,0)," ")</f>
        <v>1d6 </v>
      </c>
      <c r="AD201" s="17">
        <f>IF(L201&lt;1,20-$U201,21-$J201-$U201)</f>
        <v>20</v>
      </c>
      <c r="AE201" t="s">
        <v>566</v>
      </c>
      <c r="AF201" s="17" t="str">
        <f>TEXT(RANDBETWEEN(0,0),0)&amp;"gp "&amp;TEXT(RANDBETWEEN(1,4),0)&amp;"sp "&amp;TEXT(RANDBETWEEN(1,6),0)&amp;"cp "</f>
        <v>0gp 1sp 2cp </v>
      </c>
      <c r="AG201" t="s">
        <v>961</v>
      </c>
    </row>
    <row r="202" spans="1:33" ht="12.75">
      <c r="A202" t="s">
        <v>951</v>
      </c>
      <c r="B202" t="s">
        <v>441</v>
      </c>
      <c r="C202" t="s">
        <v>442</v>
      </c>
      <c r="E202" t="s">
        <v>952</v>
      </c>
      <c r="F202" t="s">
        <v>560</v>
      </c>
      <c r="G202" t="s">
        <v>561</v>
      </c>
      <c r="H202" s="17">
        <f>RANDBETWEEN(19,24)</f>
        <v>20</v>
      </c>
      <c r="I202" t="s">
        <v>562</v>
      </c>
      <c r="J202">
        <v>1</v>
      </c>
      <c r="K202" s="16">
        <v>15</v>
      </c>
      <c r="L202" s="17">
        <v>13</v>
      </c>
      <c r="M202" s="17">
        <v>12</v>
      </c>
      <c r="N202" s="17">
        <v>13</v>
      </c>
      <c r="O202" s="17">
        <v>12</v>
      </c>
      <c r="P202" s="18">
        <v>12</v>
      </c>
      <c r="Q202" s="17">
        <f>IF($K202&gt;15,0,0)+IF($K202&gt;16,1,0)+IF($K202&gt;17,0,0)</f>
        <v>0</v>
      </c>
      <c r="R202" s="17">
        <f>IF($K202&gt;15,1,0)+IF($K202&gt;16,0,0)+IF($K202&gt;17,2,0)</f>
        <v>0</v>
      </c>
      <c r="S202" s="17">
        <f>IF(N202&lt;15,0,N202-14)</f>
        <v>0</v>
      </c>
      <c r="T202" s="17">
        <f>IF(O202&lt;15,0,O202-14)</f>
        <v>0</v>
      </c>
      <c r="U202" s="17">
        <f>IF(N202&lt;16,0,N202-15)</f>
        <v>0</v>
      </c>
      <c r="V202" t="s">
        <v>579</v>
      </c>
      <c r="W202" t="s">
        <v>564</v>
      </c>
      <c r="X202" t="s">
        <v>594</v>
      </c>
      <c r="Y202">
        <v>4</v>
      </c>
      <c r="Z202" s="17">
        <f>Y202-S202</f>
        <v>4</v>
      </c>
      <c r="AA202" s="17">
        <f>RANDBETWEEN(5,10)+IF(J202&lt;1,1,J202)*T202</f>
        <v>7</v>
      </c>
      <c r="AB202" s="17">
        <f>IF(J202&lt;1,20-$Q202,21-$J202-$Q202)</f>
        <v>20</v>
      </c>
      <c r="AC202" s="17" t="str">
        <f>IF(V202="L/Sword","1d8","1d6")&amp;IF(R202&gt;0,"+"&amp;TEXT(R202,0)," ")</f>
        <v>1d6 </v>
      </c>
      <c r="AD202" s="17">
        <f>IF(L202&lt;1,20-$U202,21-$J202-$U202)</f>
        <v>20</v>
      </c>
      <c r="AE202" t="s">
        <v>566</v>
      </c>
      <c r="AF202" s="17" t="str">
        <f>TEXT(RANDBETWEEN(0,0),0)&amp;"gp "&amp;TEXT(RANDBETWEEN(1,4),0)&amp;"sp "&amp;TEXT(RANDBETWEEN(1,6),0)&amp;"cp "</f>
        <v>0gp 1sp 5cp </v>
      </c>
      <c r="AG202" t="s">
        <v>962</v>
      </c>
    </row>
    <row r="203" spans="1:33" ht="12.75">
      <c r="A203" t="s">
        <v>951</v>
      </c>
      <c r="B203" t="s">
        <v>443</v>
      </c>
      <c r="C203" t="s">
        <v>444</v>
      </c>
      <c r="D203" t="s">
        <v>963</v>
      </c>
      <c r="E203" t="s">
        <v>952</v>
      </c>
      <c r="F203" t="s">
        <v>560</v>
      </c>
      <c r="G203" t="s">
        <v>561</v>
      </c>
      <c r="H203" s="17">
        <f>RANDBETWEEN(19,24)</f>
        <v>21</v>
      </c>
      <c r="I203" t="s">
        <v>562</v>
      </c>
      <c r="J203">
        <v>1</v>
      </c>
      <c r="K203" s="16">
        <v>13</v>
      </c>
      <c r="L203" s="17">
        <v>11</v>
      </c>
      <c r="M203" s="17">
        <v>12</v>
      </c>
      <c r="N203" s="17">
        <v>16</v>
      </c>
      <c r="O203" s="17">
        <v>12</v>
      </c>
      <c r="P203" s="18">
        <v>12</v>
      </c>
      <c r="Q203" s="17">
        <f>IF($K203&gt;15,0,0)+IF($K203&gt;16,1,0)+IF($K203&gt;17,0,0)</f>
        <v>0</v>
      </c>
      <c r="R203" s="17">
        <f>IF($K203&gt;15,1,0)+IF($K203&gt;16,0,0)+IF($K203&gt;17,2,0)</f>
        <v>0</v>
      </c>
      <c r="S203" s="17">
        <f>IF(N203&lt;15,0,N203-14)</f>
        <v>2</v>
      </c>
      <c r="T203" s="17">
        <f>IF(O203&lt;15,0,O203-14)</f>
        <v>0</v>
      </c>
      <c r="U203" s="17">
        <f>IF(N203&lt;16,0,N203-15)</f>
        <v>1</v>
      </c>
      <c r="V203" t="s">
        <v>579</v>
      </c>
      <c r="W203" t="s">
        <v>564</v>
      </c>
      <c r="X203" t="s">
        <v>594</v>
      </c>
      <c r="Y203">
        <v>4</v>
      </c>
      <c r="Z203" s="17">
        <f>Y203-S203</f>
        <v>2</v>
      </c>
      <c r="AA203" s="17">
        <f>RANDBETWEEN(5,10)+IF(J203&lt;1,1,J203)*T203</f>
        <v>7</v>
      </c>
      <c r="AB203" s="17">
        <f>IF(J203&lt;1,20-$Q203,21-$J203-$Q203)</f>
        <v>20</v>
      </c>
      <c r="AC203" s="17" t="str">
        <f>IF(V203="L/Sword","1d8","1d6")&amp;IF(R203&gt;0,"+"&amp;TEXT(R203,0)," ")</f>
        <v>1d6 </v>
      </c>
      <c r="AD203" s="17">
        <f>IF(L203&lt;1,20-$U203,21-$J203-$U203)</f>
        <v>19</v>
      </c>
      <c r="AE203" t="s">
        <v>566</v>
      </c>
      <c r="AF203" s="17" t="str">
        <f>TEXT(RANDBETWEEN(0,0),0)&amp;"gp "&amp;TEXT(RANDBETWEEN(1,4),0)&amp;"sp "&amp;TEXT(RANDBETWEEN(1,6),0)&amp;"cp "</f>
        <v>0gp 3sp 1cp </v>
      </c>
      <c r="AG203" t="s">
        <v>964</v>
      </c>
    </row>
    <row r="204" spans="1:33" ht="12.75">
      <c r="A204" s="12" t="s">
        <v>965</v>
      </c>
      <c r="B204" t="s">
        <v>445</v>
      </c>
      <c r="C204" t="s">
        <v>446</v>
      </c>
      <c r="D204" t="s">
        <v>966</v>
      </c>
      <c r="E204" t="s">
        <v>952</v>
      </c>
      <c r="F204" t="s">
        <v>605</v>
      </c>
      <c r="G204" t="s">
        <v>561</v>
      </c>
      <c r="H204" s="17">
        <f>RANDBETWEEN(19,24)</f>
        <v>24</v>
      </c>
      <c r="I204" t="s">
        <v>562</v>
      </c>
      <c r="J204">
        <v>1</v>
      </c>
      <c r="K204" s="16">
        <v>13</v>
      </c>
      <c r="L204" s="17">
        <v>11</v>
      </c>
      <c r="M204" s="17">
        <v>11</v>
      </c>
      <c r="N204" s="17">
        <v>12</v>
      </c>
      <c r="O204" s="17">
        <v>12</v>
      </c>
      <c r="P204" s="18">
        <v>11</v>
      </c>
      <c r="Q204" s="17">
        <f>IF($K204&gt;15,0,0)+IF($K204&gt;16,1,0)+IF($K204&gt;17,0,0)</f>
        <v>0</v>
      </c>
      <c r="R204" s="17">
        <f>IF($K204&gt;15,1,0)+IF($K204&gt;16,0,0)+IF($K204&gt;17,2,0)</f>
        <v>0</v>
      </c>
      <c r="S204" s="17">
        <f>IF(N204&lt;15,0,N204-14)</f>
        <v>0</v>
      </c>
      <c r="T204" s="17">
        <f>IF(O204&lt;15,0,O204-14)</f>
        <v>0</v>
      </c>
      <c r="U204" s="17">
        <f>IF(N204&lt;16,0,N204-15)</f>
        <v>0</v>
      </c>
      <c r="V204" t="s">
        <v>579</v>
      </c>
      <c r="W204" t="s">
        <v>564</v>
      </c>
      <c r="X204" t="s">
        <v>594</v>
      </c>
      <c r="Y204">
        <v>4</v>
      </c>
      <c r="Z204" s="17">
        <f>Y204-S204</f>
        <v>4</v>
      </c>
      <c r="AA204" s="17">
        <f>RANDBETWEEN(5,10)+IF(J204&lt;1,1,J204)*T204</f>
        <v>6</v>
      </c>
      <c r="AB204" s="17">
        <f>IF(J204&lt;1,20-$Q204,21-$J204-$Q204)</f>
        <v>20</v>
      </c>
      <c r="AC204" s="17" t="str">
        <f>IF(V204="L/Sword","1d8","1d6")&amp;IF(R204&gt;0,"+"&amp;TEXT(R204,0)," ")</f>
        <v>1d6 </v>
      </c>
      <c r="AD204" s="17">
        <f>IF(L204&lt;1,20-$U204,21-$J204-$U204)</f>
        <v>20</v>
      </c>
      <c r="AE204" t="s">
        <v>566</v>
      </c>
      <c r="AF204" s="17" t="str">
        <f>TEXT(RANDBETWEEN(0,0),0)&amp;"gp "&amp;TEXT(RANDBETWEEN(1,4),0)&amp;"sp "&amp;TEXT(RANDBETWEEN(1,6),0)&amp;"cp "</f>
        <v>0gp 1sp 2cp </v>
      </c>
      <c r="AG204" t="s">
        <v>967</v>
      </c>
    </row>
    <row r="205" spans="1:33" ht="12.75">
      <c r="A205" s="12" t="s">
        <v>965</v>
      </c>
      <c r="B205" t="s">
        <v>447</v>
      </c>
      <c r="C205" t="s">
        <v>448</v>
      </c>
      <c r="E205" t="s">
        <v>952</v>
      </c>
      <c r="F205" t="s">
        <v>605</v>
      </c>
      <c r="G205" t="s">
        <v>561</v>
      </c>
      <c r="H205" s="17">
        <f>RANDBETWEEN(19,24)</f>
        <v>22</v>
      </c>
      <c r="I205" t="s">
        <v>562</v>
      </c>
      <c r="J205">
        <v>1</v>
      </c>
      <c r="K205" s="16">
        <v>10</v>
      </c>
      <c r="L205" s="17">
        <v>9</v>
      </c>
      <c r="M205" s="17">
        <v>15</v>
      </c>
      <c r="N205" s="17">
        <v>11</v>
      </c>
      <c r="O205" s="17">
        <v>11</v>
      </c>
      <c r="P205" s="18">
        <v>12</v>
      </c>
      <c r="Q205" s="17">
        <f>IF($K205&gt;15,0,0)+IF($K205&gt;16,1,0)+IF($K205&gt;17,0,0)</f>
        <v>0</v>
      </c>
      <c r="R205" s="17">
        <f>IF($K205&gt;15,1,0)+IF($K205&gt;16,0,0)+IF($K205&gt;17,2,0)</f>
        <v>0</v>
      </c>
      <c r="S205" s="17">
        <f>IF(N205&lt;15,0,N205-14)</f>
        <v>0</v>
      </c>
      <c r="T205" s="17">
        <f>IF(O205&lt;15,0,O205-14)</f>
        <v>0</v>
      </c>
      <c r="U205" s="17">
        <f>IF(N205&lt;16,0,N205-15)</f>
        <v>0</v>
      </c>
      <c r="V205" t="s">
        <v>579</v>
      </c>
      <c r="W205" t="s">
        <v>564</v>
      </c>
      <c r="X205" t="s">
        <v>594</v>
      </c>
      <c r="Y205">
        <v>4</v>
      </c>
      <c r="Z205" s="17">
        <f>Y205-S205</f>
        <v>4</v>
      </c>
      <c r="AA205" s="17">
        <f>RANDBETWEEN(5,10)+IF(J205&lt;1,1,J205)*T205</f>
        <v>10</v>
      </c>
      <c r="AB205" s="17">
        <f>IF(J205&lt;1,20-$Q205,21-$J205-$Q205)</f>
        <v>20</v>
      </c>
      <c r="AC205" s="17" t="str">
        <f>IF(V205="L/Sword","1d8","1d6")&amp;IF(R205&gt;0,"+"&amp;TEXT(R205,0)," ")</f>
        <v>1d6 </v>
      </c>
      <c r="AD205" s="17">
        <f>IF(L205&lt;1,20-$U205,21-$J205-$U205)</f>
        <v>20</v>
      </c>
      <c r="AE205" t="s">
        <v>566</v>
      </c>
      <c r="AF205" s="17" t="str">
        <f>TEXT(RANDBETWEEN(0,0),0)&amp;"gp "&amp;TEXT(RANDBETWEEN(1,4),0)&amp;"sp "&amp;TEXT(RANDBETWEEN(1,6),0)&amp;"cp "</f>
        <v>0gp 1sp 3cp </v>
      </c>
      <c r="AG205" t="s">
        <v>968</v>
      </c>
    </row>
    <row r="206" spans="1:33" ht="12.75">
      <c r="A206" s="12" t="s">
        <v>965</v>
      </c>
      <c r="B206" t="s">
        <v>449</v>
      </c>
      <c r="C206" t="s">
        <v>450</v>
      </c>
      <c r="E206" t="s">
        <v>952</v>
      </c>
      <c r="F206" t="s">
        <v>605</v>
      </c>
      <c r="G206" t="s">
        <v>561</v>
      </c>
      <c r="H206" s="17">
        <f>RANDBETWEEN(19,24)</f>
        <v>19</v>
      </c>
      <c r="I206" t="s">
        <v>562</v>
      </c>
      <c r="J206">
        <v>1</v>
      </c>
      <c r="K206" s="16">
        <v>12</v>
      </c>
      <c r="L206" s="17">
        <v>13</v>
      </c>
      <c r="M206" s="17">
        <v>9</v>
      </c>
      <c r="N206" s="17">
        <v>10</v>
      </c>
      <c r="O206" s="17">
        <v>9</v>
      </c>
      <c r="P206" s="18">
        <v>14</v>
      </c>
      <c r="Q206" s="17">
        <f>IF($K206&gt;15,0,0)+IF($K206&gt;16,1,0)+IF($K206&gt;17,0,0)</f>
        <v>0</v>
      </c>
      <c r="R206" s="17">
        <f>IF($K206&gt;15,1,0)+IF($K206&gt;16,0,0)+IF($K206&gt;17,2,0)</f>
        <v>0</v>
      </c>
      <c r="S206" s="17">
        <f>IF(N206&lt;15,0,N206-14)</f>
        <v>0</v>
      </c>
      <c r="T206" s="17">
        <f>IF(O206&lt;15,0,O206-14)</f>
        <v>0</v>
      </c>
      <c r="U206" s="17">
        <f>IF(N206&lt;16,0,N206-15)</f>
        <v>0</v>
      </c>
      <c r="V206" t="s">
        <v>579</v>
      </c>
      <c r="W206" t="s">
        <v>564</v>
      </c>
      <c r="X206" t="s">
        <v>594</v>
      </c>
      <c r="Y206">
        <v>4</v>
      </c>
      <c r="Z206" s="17">
        <f>Y206-S206</f>
        <v>4</v>
      </c>
      <c r="AA206" s="17">
        <f>RANDBETWEEN(5,10)+IF(J206&lt;1,1,J206)*T206</f>
        <v>6</v>
      </c>
      <c r="AB206" s="17">
        <f>IF(J206&lt;1,20-$Q206,21-$J206-$Q206)</f>
        <v>20</v>
      </c>
      <c r="AC206" s="17" t="str">
        <f>IF(V206="L/Sword","1d8","1d6")&amp;IF(R206&gt;0,"+"&amp;TEXT(R206,0)," ")</f>
        <v>1d6 </v>
      </c>
      <c r="AD206" s="17">
        <f>IF(L206&lt;1,20-$U206,21-$J206-$U206)</f>
        <v>20</v>
      </c>
      <c r="AE206" t="s">
        <v>566</v>
      </c>
      <c r="AF206" s="17" t="str">
        <f>TEXT(RANDBETWEEN(0,0),0)&amp;"gp "&amp;TEXT(RANDBETWEEN(1,4),0)&amp;"sp "&amp;TEXT(RANDBETWEEN(1,6),0)&amp;"cp "</f>
        <v>0gp 2sp 1cp </v>
      </c>
      <c r="AG206" t="s">
        <v>969</v>
      </c>
    </row>
    <row r="207" spans="1:33" ht="12.75">
      <c r="A207" t="s">
        <v>970</v>
      </c>
      <c r="B207" t="s">
        <v>451</v>
      </c>
      <c r="C207" t="s">
        <v>452</v>
      </c>
      <c r="D207" t="s">
        <v>971</v>
      </c>
      <c r="E207" t="s">
        <v>925</v>
      </c>
      <c r="F207" t="s">
        <v>560</v>
      </c>
      <c r="G207" t="s">
        <v>561</v>
      </c>
      <c r="H207">
        <v>29</v>
      </c>
      <c r="I207" t="s">
        <v>562</v>
      </c>
      <c r="J207">
        <v>2</v>
      </c>
      <c r="K207" s="16">
        <v>16</v>
      </c>
      <c r="L207" s="17">
        <v>7</v>
      </c>
      <c r="M207" s="17">
        <v>11</v>
      </c>
      <c r="N207" s="17">
        <v>12</v>
      </c>
      <c r="O207" s="17">
        <v>12</v>
      </c>
      <c r="P207" s="18">
        <v>11</v>
      </c>
      <c r="Q207" s="17">
        <f>IF($K207&gt;15,0,0)+IF($K207&gt;16,1,0)+IF($K207&gt;17,0,0)</f>
        <v>0</v>
      </c>
      <c r="R207" s="17">
        <f>IF($K207&gt;15,1,0)+IF($K207&gt;16,0,0)+IF($K207&gt;17,2,0)</f>
        <v>1</v>
      </c>
      <c r="S207" s="17">
        <f>IF(N207&lt;15,0,N207-14)</f>
        <v>0</v>
      </c>
      <c r="T207" s="17">
        <f>IF(O207&lt;15,0,O207-14)</f>
        <v>0</v>
      </c>
      <c r="U207" s="17">
        <f>IF(N207&lt;16,0,N207-15)</f>
        <v>0</v>
      </c>
      <c r="V207" t="s">
        <v>579</v>
      </c>
      <c r="W207" t="s">
        <v>564</v>
      </c>
      <c r="X207" t="s">
        <v>594</v>
      </c>
      <c r="Y207">
        <v>4</v>
      </c>
      <c r="Z207" s="17">
        <f>Y207-S207</f>
        <v>4</v>
      </c>
      <c r="AA207" s="17">
        <f>RANDBETWEEN(5,10)+RANDBETWEEN(3,10)+IF(J191&lt;1,1,J191)*T191</f>
        <v>12</v>
      </c>
      <c r="AB207" s="17">
        <f>IF(J207&lt;1,20-$Q207,21-$J207-$Q207)</f>
        <v>19</v>
      </c>
      <c r="AC207" s="17" t="str">
        <f>IF(V207="L/Sword","1d8","1d6")&amp;IF(R207&gt;0,"+"&amp;TEXT(R207,0)," ")</f>
        <v>1d6+1</v>
      </c>
      <c r="AD207" s="17">
        <f>IF(L207&lt;1,20-$U207,21-$J207-$U207)</f>
        <v>19</v>
      </c>
      <c r="AE207" t="s">
        <v>566</v>
      </c>
      <c r="AF207" s="17" t="str">
        <f>TEXT(RANDBETWEEN(0,0),0)&amp;"gp "&amp;TEXT(RANDBETWEEN(1,4),0)&amp;"sp "&amp;TEXT(RANDBETWEEN(1,6),0)&amp;"cp "</f>
        <v>0gp 2sp 5cp </v>
      </c>
      <c r="AG207" t="s">
        <v>972</v>
      </c>
    </row>
    <row r="208" spans="1:33" ht="12.75">
      <c r="A208" t="s">
        <v>973</v>
      </c>
      <c r="B208" t="s">
        <v>453</v>
      </c>
      <c r="C208" t="s">
        <v>454</v>
      </c>
      <c r="E208" t="s">
        <v>974</v>
      </c>
      <c r="F208" t="s">
        <v>560</v>
      </c>
      <c r="G208" t="s">
        <v>561</v>
      </c>
      <c r="H208" s="17">
        <f>RANDBETWEEN(19,24)</f>
        <v>21</v>
      </c>
      <c r="I208" t="s">
        <v>562</v>
      </c>
      <c r="J208">
        <v>1</v>
      </c>
      <c r="K208" s="16">
        <v>10</v>
      </c>
      <c r="L208" s="17">
        <v>12</v>
      </c>
      <c r="M208" s="17">
        <v>15</v>
      </c>
      <c r="N208" s="17">
        <v>11</v>
      </c>
      <c r="O208" s="17">
        <v>14</v>
      </c>
      <c r="P208" s="18">
        <v>11</v>
      </c>
      <c r="Q208" s="17">
        <f>IF($K208&gt;15,0,0)+IF($K208&gt;16,1,0)+IF($K208&gt;17,0,0)</f>
        <v>0</v>
      </c>
      <c r="R208" s="17">
        <f>IF($K208&gt;15,1,0)+IF($K208&gt;16,0,0)+IF($K208&gt;17,2,0)</f>
        <v>0</v>
      </c>
      <c r="S208" s="17">
        <f>IF(N208&lt;15,0,N208-14)</f>
        <v>0</v>
      </c>
      <c r="T208" s="17">
        <f>IF(O208&lt;15,0,O208-14)</f>
        <v>0</v>
      </c>
      <c r="U208" s="17">
        <f>IF(N208&lt;16,0,N208-15)</f>
        <v>0</v>
      </c>
      <c r="V208" t="s">
        <v>579</v>
      </c>
      <c r="W208" t="s">
        <v>705</v>
      </c>
      <c r="X208" t="s">
        <v>594</v>
      </c>
      <c r="Y208">
        <v>4</v>
      </c>
      <c r="Z208" s="17">
        <f>Y208-S208</f>
        <v>4</v>
      </c>
      <c r="AA208" s="17">
        <f>RANDBETWEEN(5,10)+IF(J208&lt;1,1,J208)*T208</f>
        <v>10</v>
      </c>
      <c r="AB208" s="17">
        <f>IF(J208&lt;1,20-$Q208,21-$J208-$Q208)</f>
        <v>20</v>
      </c>
      <c r="AC208" s="17" t="str">
        <f>IF(V208="L/Sword","1d8","1d6")&amp;IF(R208&gt;0,"+"&amp;TEXT(R208,0)," ")</f>
        <v>1d6 </v>
      </c>
      <c r="AD208" s="17">
        <f>IF(L208&lt;1,20-$U208,21-$J208-$U208)</f>
        <v>20</v>
      </c>
      <c r="AE208" t="s">
        <v>585</v>
      </c>
      <c r="AF208" s="17" t="str">
        <f>TEXT(RANDBETWEEN(0,0),0)&amp;"gp "&amp;TEXT(RANDBETWEEN(1,4),0)&amp;"sp "&amp;TEXT(RANDBETWEEN(1,6),0)&amp;"cp "</f>
        <v>0gp 2sp 3cp </v>
      </c>
      <c r="AG208" t="s">
        <v>975</v>
      </c>
    </row>
    <row r="209" spans="1:33" ht="12.75">
      <c r="A209" t="s">
        <v>973</v>
      </c>
      <c r="B209" t="s">
        <v>455</v>
      </c>
      <c r="C209" t="s">
        <v>456</v>
      </c>
      <c r="E209" t="s">
        <v>974</v>
      </c>
      <c r="F209" t="s">
        <v>560</v>
      </c>
      <c r="G209" t="s">
        <v>561</v>
      </c>
      <c r="H209" s="17">
        <f>RANDBETWEEN(19,24)</f>
        <v>19</v>
      </c>
      <c r="I209" t="s">
        <v>562</v>
      </c>
      <c r="J209">
        <v>1</v>
      </c>
      <c r="K209" s="16">
        <v>11</v>
      </c>
      <c r="L209" s="17">
        <v>11</v>
      </c>
      <c r="M209" s="17">
        <v>10</v>
      </c>
      <c r="N209" s="17">
        <v>14</v>
      </c>
      <c r="O209" s="17">
        <v>7</v>
      </c>
      <c r="P209" s="18">
        <v>11</v>
      </c>
      <c r="Q209" s="17">
        <f>IF($K209&gt;15,0,0)+IF($K209&gt;16,1,0)+IF($K209&gt;17,0,0)</f>
        <v>0</v>
      </c>
      <c r="R209" s="17">
        <f>IF($K209&gt;15,1,0)+IF($K209&gt;16,0,0)+IF($K209&gt;17,2,0)</f>
        <v>0</v>
      </c>
      <c r="S209" s="17">
        <f>IF(N209&lt;15,0,N209-14)</f>
        <v>0</v>
      </c>
      <c r="T209" s="17">
        <f>IF(O209&lt;15,0,O209-14)</f>
        <v>0</v>
      </c>
      <c r="U209" s="17">
        <f>IF(N209&lt;16,0,N209-15)</f>
        <v>0</v>
      </c>
      <c r="V209" t="s">
        <v>579</v>
      </c>
      <c r="W209" t="s">
        <v>705</v>
      </c>
      <c r="X209" t="s">
        <v>594</v>
      </c>
      <c r="Y209">
        <v>4</v>
      </c>
      <c r="Z209" s="17">
        <f>Y209-S209</f>
        <v>4</v>
      </c>
      <c r="AA209" s="17">
        <f>RANDBETWEEN(5,10)+IF(J209&lt;1,1,J209)*T209</f>
        <v>9</v>
      </c>
      <c r="AB209" s="17">
        <f>IF(J209&lt;1,20-$Q209,21-$J209-$Q209)</f>
        <v>20</v>
      </c>
      <c r="AC209" s="17" t="str">
        <f>IF(V209="L/Sword","1d8","1d6")&amp;IF(R209&gt;0,"+"&amp;TEXT(R209,0)," ")</f>
        <v>1d6 </v>
      </c>
      <c r="AD209" s="17">
        <f>IF(L209&lt;1,20-$U209,21-$J209-$U209)</f>
        <v>20</v>
      </c>
      <c r="AE209" t="s">
        <v>585</v>
      </c>
      <c r="AF209" s="17" t="str">
        <f>TEXT(RANDBETWEEN(0,0),0)&amp;"gp "&amp;TEXT(RANDBETWEEN(1,4),0)&amp;"sp "&amp;TEXT(RANDBETWEEN(1,6),0)&amp;"cp "</f>
        <v>0gp 4sp 5cp </v>
      </c>
      <c r="AG209" t="s">
        <v>976</v>
      </c>
    </row>
    <row r="210" spans="1:33" ht="12.75">
      <c r="A210" t="s">
        <v>973</v>
      </c>
      <c r="B210" t="s">
        <v>457</v>
      </c>
      <c r="C210" t="s">
        <v>458</v>
      </c>
      <c r="D210" t="s">
        <v>977</v>
      </c>
      <c r="E210" t="s">
        <v>974</v>
      </c>
      <c r="F210" t="s">
        <v>560</v>
      </c>
      <c r="G210" t="s">
        <v>561</v>
      </c>
      <c r="H210" s="17">
        <f>RANDBETWEEN(19,24)</f>
        <v>19</v>
      </c>
      <c r="I210" t="s">
        <v>562</v>
      </c>
      <c r="J210">
        <v>1</v>
      </c>
      <c r="K210" s="16">
        <v>16</v>
      </c>
      <c r="L210" s="17">
        <v>12</v>
      </c>
      <c r="M210" s="17">
        <v>13</v>
      </c>
      <c r="N210" s="17">
        <v>15</v>
      </c>
      <c r="O210" s="17">
        <v>15</v>
      </c>
      <c r="P210" s="18">
        <v>13</v>
      </c>
      <c r="Q210" s="17">
        <f>IF($K210&gt;15,0,0)+IF($K210&gt;16,1,0)+IF($K210&gt;17,0,0)</f>
        <v>0</v>
      </c>
      <c r="R210" s="17">
        <f>IF($K210&gt;15,1,0)+IF($K210&gt;16,0,0)+IF($K210&gt;17,2,0)</f>
        <v>1</v>
      </c>
      <c r="S210" s="17">
        <f>IF(N210&lt;15,0,N210-14)</f>
        <v>1</v>
      </c>
      <c r="T210" s="17">
        <f>IF(O210&lt;15,0,O210-14)</f>
        <v>1</v>
      </c>
      <c r="U210" s="17">
        <f>IF(N210&lt;16,0,N210-15)</f>
        <v>0</v>
      </c>
      <c r="V210" t="s">
        <v>579</v>
      </c>
      <c r="W210" t="s">
        <v>705</v>
      </c>
      <c r="X210" t="s">
        <v>594</v>
      </c>
      <c r="Y210">
        <v>4</v>
      </c>
      <c r="Z210" s="17">
        <f>Y210-S210</f>
        <v>3</v>
      </c>
      <c r="AA210" s="17">
        <f>RANDBETWEEN(5,10)+IF(J210&lt;1,1,J210)*T210</f>
        <v>11</v>
      </c>
      <c r="AB210" s="17">
        <f>IF(J210&lt;1,20-$Q210,21-$J210-$Q210)</f>
        <v>20</v>
      </c>
      <c r="AC210" s="17" t="str">
        <f>IF(V210="L/Sword","1d8","1d6")&amp;IF(R210&gt;0,"+"&amp;TEXT(R210,0)," ")</f>
        <v>1d6+1</v>
      </c>
      <c r="AD210" s="17">
        <f>IF(L210&lt;1,20-$U210,21-$J210-$U210)</f>
        <v>20</v>
      </c>
      <c r="AE210" t="s">
        <v>585</v>
      </c>
      <c r="AF210" s="17" t="str">
        <f>TEXT(RANDBETWEEN(0,0),0)&amp;"gp "&amp;TEXT(RANDBETWEEN(1,4),0)&amp;"sp "&amp;TEXT(RANDBETWEEN(1,6),0)&amp;"cp "</f>
        <v>0gp 1sp 2cp </v>
      </c>
      <c r="AG210" t="s">
        <v>978</v>
      </c>
    </row>
    <row r="211" spans="1:33" ht="12.75">
      <c r="A211" t="s">
        <v>973</v>
      </c>
      <c r="B211" t="s">
        <v>459</v>
      </c>
      <c r="C211" t="s">
        <v>460</v>
      </c>
      <c r="E211" t="s">
        <v>974</v>
      </c>
      <c r="F211" t="s">
        <v>560</v>
      </c>
      <c r="G211" t="s">
        <v>561</v>
      </c>
      <c r="H211" s="17">
        <f>RANDBETWEEN(19,24)</f>
        <v>19</v>
      </c>
      <c r="I211" t="s">
        <v>562</v>
      </c>
      <c r="J211">
        <v>1</v>
      </c>
      <c r="K211" s="16">
        <v>13</v>
      </c>
      <c r="L211" s="17">
        <v>13</v>
      </c>
      <c r="M211" s="17">
        <v>8</v>
      </c>
      <c r="N211" s="17">
        <v>10</v>
      </c>
      <c r="O211" s="17">
        <v>15</v>
      </c>
      <c r="P211" s="18">
        <v>14</v>
      </c>
      <c r="Q211" s="17">
        <f>IF($K211&gt;15,0,0)+IF($K211&gt;16,1,0)+IF($K211&gt;17,0,0)</f>
        <v>0</v>
      </c>
      <c r="R211" s="17">
        <f>IF($K211&gt;15,1,0)+IF($K211&gt;16,0,0)+IF($K211&gt;17,2,0)</f>
        <v>0</v>
      </c>
      <c r="S211" s="17">
        <f>IF(N211&lt;15,0,N211-14)</f>
        <v>0</v>
      </c>
      <c r="T211" s="17">
        <f>IF(O211&lt;15,0,O211-14)</f>
        <v>1</v>
      </c>
      <c r="U211" s="17">
        <f>IF(N211&lt;16,0,N211-15)</f>
        <v>0</v>
      </c>
      <c r="V211" t="s">
        <v>579</v>
      </c>
      <c r="W211" t="s">
        <v>705</v>
      </c>
      <c r="X211" t="s">
        <v>594</v>
      </c>
      <c r="Y211">
        <v>4</v>
      </c>
      <c r="Z211" s="17">
        <f>Y211-S211</f>
        <v>4</v>
      </c>
      <c r="AA211" s="17">
        <f>RANDBETWEEN(5,10)+IF(J211&lt;1,1,J211)*T211</f>
        <v>6</v>
      </c>
      <c r="AB211" s="17">
        <f>IF(J211&lt;1,20-$Q211,21-$J211-$Q211)</f>
        <v>20</v>
      </c>
      <c r="AC211" s="17" t="str">
        <f>IF(V211="L/Sword","1d8","1d6")&amp;IF(R211&gt;0,"+"&amp;TEXT(R211,0)," ")</f>
        <v>1d6 </v>
      </c>
      <c r="AD211" s="17">
        <f>IF(L211&lt;1,20-$U211,21-$J211-$U211)</f>
        <v>20</v>
      </c>
      <c r="AE211" t="s">
        <v>585</v>
      </c>
      <c r="AF211" s="17" t="str">
        <f>TEXT(RANDBETWEEN(0,0),0)&amp;"gp "&amp;TEXT(RANDBETWEEN(1,4),0)&amp;"sp "&amp;TEXT(RANDBETWEEN(1,6),0)&amp;"cp "</f>
        <v>0gp 2sp 5cp </v>
      </c>
      <c r="AG211" t="s">
        <v>979</v>
      </c>
    </row>
    <row r="212" spans="1:33" ht="12.75">
      <c r="A212" t="s">
        <v>973</v>
      </c>
      <c r="B212" t="s">
        <v>461</v>
      </c>
      <c r="C212" t="s">
        <v>462</v>
      </c>
      <c r="E212" t="s">
        <v>974</v>
      </c>
      <c r="F212" t="s">
        <v>560</v>
      </c>
      <c r="G212" t="s">
        <v>561</v>
      </c>
      <c r="H212" s="17">
        <f>RANDBETWEEN(19,24)</f>
        <v>19</v>
      </c>
      <c r="I212" t="s">
        <v>562</v>
      </c>
      <c r="J212">
        <v>1</v>
      </c>
      <c r="K212" s="16">
        <v>15</v>
      </c>
      <c r="L212" s="17">
        <v>9</v>
      </c>
      <c r="M212" s="17">
        <v>10</v>
      </c>
      <c r="N212" s="17">
        <v>11</v>
      </c>
      <c r="O212" s="17">
        <v>14</v>
      </c>
      <c r="P212" s="18">
        <v>14</v>
      </c>
      <c r="Q212" s="17">
        <f>IF($K212&gt;15,0,0)+IF($K212&gt;16,1,0)+IF($K212&gt;17,0,0)</f>
        <v>0</v>
      </c>
      <c r="R212" s="17">
        <f>IF($K212&gt;15,1,0)+IF($K212&gt;16,0,0)+IF($K212&gt;17,2,0)</f>
        <v>0</v>
      </c>
      <c r="S212" s="17">
        <f>IF(N212&lt;15,0,N212-14)</f>
        <v>0</v>
      </c>
      <c r="T212" s="17">
        <f>IF(O212&lt;15,0,O212-14)</f>
        <v>0</v>
      </c>
      <c r="U212" s="17">
        <f>IF(N212&lt;16,0,N212-15)</f>
        <v>0</v>
      </c>
      <c r="V212" t="s">
        <v>579</v>
      </c>
      <c r="W212" t="s">
        <v>705</v>
      </c>
      <c r="X212" t="s">
        <v>594</v>
      </c>
      <c r="Y212">
        <v>4</v>
      </c>
      <c r="Z212" s="17">
        <f>Y212-S212</f>
        <v>4</v>
      </c>
      <c r="AA212" s="17">
        <f>RANDBETWEEN(5,10)+IF(J212&lt;1,1,J212)*T212</f>
        <v>7</v>
      </c>
      <c r="AB212" s="17">
        <f>IF(J212&lt;1,20-$Q212,21-$J212-$Q212)</f>
        <v>20</v>
      </c>
      <c r="AC212" s="17" t="str">
        <f>IF(V212="L/Sword","1d8","1d6")&amp;IF(R212&gt;0,"+"&amp;TEXT(R212,0)," ")</f>
        <v>1d6 </v>
      </c>
      <c r="AD212" s="17">
        <f>IF(L212&lt;1,20-$U212,21-$J212-$U212)</f>
        <v>20</v>
      </c>
      <c r="AE212" t="s">
        <v>585</v>
      </c>
      <c r="AF212" s="17" t="str">
        <f>TEXT(RANDBETWEEN(0,0),0)&amp;"gp "&amp;TEXT(RANDBETWEEN(1,4),0)&amp;"sp "&amp;TEXT(RANDBETWEEN(1,6),0)&amp;"cp "</f>
        <v>0gp 3sp 3cp </v>
      </c>
      <c r="AG212" t="s">
        <v>980</v>
      </c>
    </row>
    <row r="213" spans="1:33" ht="12.75">
      <c r="A213" t="s">
        <v>973</v>
      </c>
      <c r="B213" t="s">
        <v>463</v>
      </c>
      <c r="C213" t="s">
        <v>464</v>
      </c>
      <c r="E213" t="s">
        <v>974</v>
      </c>
      <c r="F213" t="s">
        <v>560</v>
      </c>
      <c r="G213" t="s">
        <v>561</v>
      </c>
      <c r="H213" s="17">
        <f>RANDBETWEEN(19,24)</f>
        <v>21</v>
      </c>
      <c r="I213" t="s">
        <v>562</v>
      </c>
      <c r="J213">
        <v>1</v>
      </c>
      <c r="K213" s="16">
        <v>13</v>
      </c>
      <c r="L213" s="17">
        <v>15</v>
      </c>
      <c r="M213" s="17">
        <v>13</v>
      </c>
      <c r="N213" s="17">
        <v>9</v>
      </c>
      <c r="O213" s="17">
        <v>10</v>
      </c>
      <c r="P213" s="18">
        <v>13</v>
      </c>
      <c r="Q213" s="17">
        <f>IF($K213&gt;15,0,0)+IF($K213&gt;16,1,0)+IF($K213&gt;17,0,0)</f>
        <v>0</v>
      </c>
      <c r="R213" s="17">
        <f>IF($K213&gt;15,1,0)+IF($K213&gt;16,0,0)+IF($K213&gt;17,2,0)</f>
        <v>0</v>
      </c>
      <c r="S213" s="17">
        <f>IF(N213&lt;15,0,N213-14)</f>
        <v>0</v>
      </c>
      <c r="T213" s="17">
        <f>IF(O213&lt;15,0,O213-14)</f>
        <v>0</v>
      </c>
      <c r="U213" s="17">
        <f>IF(N213&lt;16,0,N213-15)</f>
        <v>0</v>
      </c>
      <c r="V213" t="s">
        <v>579</v>
      </c>
      <c r="W213" t="s">
        <v>705</v>
      </c>
      <c r="X213" t="s">
        <v>594</v>
      </c>
      <c r="Y213">
        <v>4</v>
      </c>
      <c r="Z213" s="17">
        <f>Y213-S213</f>
        <v>4</v>
      </c>
      <c r="AA213" s="17">
        <f>RANDBETWEEN(5,10)+IF(J213&lt;1,1,J213)*T213</f>
        <v>7</v>
      </c>
      <c r="AB213" s="17">
        <f>IF(J213&lt;1,20-$Q213,21-$J213-$Q213)</f>
        <v>20</v>
      </c>
      <c r="AC213" s="17" t="str">
        <f>IF(V213="L/Sword","1d8","1d6")&amp;IF(R213&gt;0,"+"&amp;TEXT(R213,0)," ")</f>
        <v>1d6 </v>
      </c>
      <c r="AD213" s="17">
        <f>IF(L213&lt;1,20-$U213,21-$J213-$U213)</f>
        <v>20</v>
      </c>
      <c r="AE213" t="s">
        <v>585</v>
      </c>
      <c r="AF213" s="17" t="str">
        <f>TEXT(RANDBETWEEN(0,0),0)&amp;"gp "&amp;TEXT(RANDBETWEEN(1,4),0)&amp;"sp "&amp;TEXT(RANDBETWEEN(1,6),0)&amp;"cp "</f>
        <v>0gp 3sp 3cp </v>
      </c>
      <c r="AG213" t="s">
        <v>981</v>
      </c>
    </row>
    <row r="214" spans="1:33" ht="12.75">
      <c r="A214" t="s">
        <v>973</v>
      </c>
      <c r="B214" t="s">
        <v>465</v>
      </c>
      <c r="C214" t="s">
        <v>466</v>
      </c>
      <c r="E214" t="s">
        <v>974</v>
      </c>
      <c r="F214" t="s">
        <v>560</v>
      </c>
      <c r="G214" t="s">
        <v>561</v>
      </c>
      <c r="H214" s="17">
        <f>RANDBETWEEN(19,24)</f>
        <v>21</v>
      </c>
      <c r="I214" t="s">
        <v>562</v>
      </c>
      <c r="J214">
        <v>1</v>
      </c>
      <c r="K214" s="16">
        <v>15</v>
      </c>
      <c r="L214" s="17">
        <v>12</v>
      </c>
      <c r="M214" s="17">
        <v>9</v>
      </c>
      <c r="N214" s="17">
        <v>11</v>
      </c>
      <c r="O214" s="17">
        <v>10</v>
      </c>
      <c r="P214" s="18">
        <v>12</v>
      </c>
      <c r="Q214" s="17">
        <f>IF($K214&gt;15,0,0)+IF($K214&gt;16,1,0)+IF($K214&gt;17,0,0)</f>
        <v>0</v>
      </c>
      <c r="R214" s="17">
        <f>IF($K214&gt;15,1,0)+IF($K214&gt;16,0,0)+IF($K214&gt;17,2,0)</f>
        <v>0</v>
      </c>
      <c r="S214" s="17">
        <f>IF(N214&lt;15,0,N214-14)</f>
        <v>0</v>
      </c>
      <c r="T214" s="17">
        <f>IF(O214&lt;15,0,O214-14)</f>
        <v>0</v>
      </c>
      <c r="U214" s="17">
        <f>IF(N214&lt;16,0,N214-15)</f>
        <v>0</v>
      </c>
      <c r="V214" t="s">
        <v>579</v>
      </c>
      <c r="W214" t="s">
        <v>705</v>
      </c>
      <c r="X214" t="s">
        <v>594</v>
      </c>
      <c r="Y214">
        <v>4</v>
      </c>
      <c r="Z214" s="17">
        <f>Y214-S214</f>
        <v>4</v>
      </c>
      <c r="AA214" s="17">
        <f>RANDBETWEEN(5,10)+IF(J214&lt;1,1,J214)*T214</f>
        <v>10</v>
      </c>
      <c r="AB214" s="17">
        <f>IF(J214&lt;1,20-$Q214,21-$J214-$Q214)</f>
        <v>20</v>
      </c>
      <c r="AC214" s="17" t="str">
        <f>IF(V214="L/Sword","1d8","1d6")&amp;IF(R214&gt;0,"+"&amp;TEXT(R214,0)," ")</f>
        <v>1d6 </v>
      </c>
      <c r="AD214" s="17">
        <f>IF(L214&lt;1,20-$U214,21-$J214-$U214)</f>
        <v>20</v>
      </c>
      <c r="AE214" t="s">
        <v>585</v>
      </c>
      <c r="AF214" s="17" t="str">
        <f>TEXT(RANDBETWEEN(0,0),0)&amp;"gp "&amp;TEXT(RANDBETWEEN(1,4),0)&amp;"sp "&amp;TEXT(RANDBETWEEN(1,6),0)&amp;"cp "</f>
        <v>0gp 1sp 6cp </v>
      </c>
      <c r="AG214" t="s">
        <v>982</v>
      </c>
    </row>
    <row r="215" spans="1:33" ht="12.75">
      <c r="A215" t="s">
        <v>973</v>
      </c>
      <c r="B215" t="s">
        <v>467</v>
      </c>
      <c r="C215" t="s">
        <v>468</v>
      </c>
      <c r="E215" t="s">
        <v>974</v>
      </c>
      <c r="F215" t="s">
        <v>560</v>
      </c>
      <c r="G215" t="s">
        <v>561</v>
      </c>
      <c r="H215" s="17">
        <f>RANDBETWEEN(19,24)</f>
        <v>20</v>
      </c>
      <c r="I215" t="s">
        <v>562</v>
      </c>
      <c r="J215">
        <v>1</v>
      </c>
      <c r="K215" s="16">
        <v>14</v>
      </c>
      <c r="L215" s="17">
        <v>14</v>
      </c>
      <c r="M215" s="17">
        <v>11</v>
      </c>
      <c r="N215" s="17">
        <v>14</v>
      </c>
      <c r="O215" s="17">
        <v>13</v>
      </c>
      <c r="P215" s="18">
        <v>11</v>
      </c>
      <c r="Q215" s="17">
        <f>IF($K215&gt;15,0,0)+IF($K215&gt;16,1,0)+IF($K215&gt;17,0,0)</f>
        <v>0</v>
      </c>
      <c r="R215" s="17">
        <f>IF($K215&gt;15,1,0)+IF($K215&gt;16,0,0)+IF($K215&gt;17,2,0)</f>
        <v>0</v>
      </c>
      <c r="S215" s="17">
        <f>IF(N215&lt;15,0,N215-14)</f>
        <v>0</v>
      </c>
      <c r="T215" s="17">
        <f>IF(O215&lt;15,0,O215-14)</f>
        <v>0</v>
      </c>
      <c r="U215" s="17">
        <f>IF(N215&lt;16,0,N215-15)</f>
        <v>0</v>
      </c>
      <c r="V215" t="s">
        <v>579</v>
      </c>
      <c r="W215" t="s">
        <v>705</v>
      </c>
      <c r="X215" t="s">
        <v>594</v>
      </c>
      <c r="Y215">
        <v>4</v>
      </c>
      <c r="Z215" s="17">
        <f>Y215-S215</f>
        <v>4</v>
      </c>
      <c r="AA215" s="17">
        <f>RANDBETWEEN(5,10)+IF(J215&lt;1,1,J215)*T215</f>
        <v>8</v>
      </c>
      <c r="AB215" s="17">
        <f>IF(J215&lt;1,20-$Q215,21-$J215-$Q215)</f>
        <v>20</v>
      </c>
      <c r="AC215" s="17" t="str">
        <f>IF(V215="L/Sword","1d8","1d6")&amp;IF(R215&gt;0,"+"&amp;TEXT(R215,0)," ")</f>
        <v>1d6 </v>
      </c>
      <c r="AD215" s="17">
        <f>IF(L215&lt;1,20-$U215,21-$J215-$U215)</f>
        <v>20</v>
      </c>
      <c r="AE215" t="s">
        <v>585</v>
      </c>
      <c r="AF215" s="17" t="str">
        <f>TEXT(RANDBETWEEN(0,0),0)&amp;"gp "&amp;TEXT(RANDBETWEEN(1,4),0)&amp;"sp "&amp;TEXT(RANDBETWEEN(1,6),0)&amp;"cp "</f>
        <v>0gp 4sp 3cp </v>
      </c>
      <c r="AG215" s="22" t="s">
        <v>983</v>
      </c>
    </row>
    <row r="216" spans="1:33" ht="12.75">
      <c r="A216" t="s">
        <v>973</v>
      </c>
      <c r="B216" t="s">
        <v>469</v>
      </c>
      <c r="C216" t="s">
        <v>470</v>
      </c>
      <c r="D216" t="s">
        <v>984</v>
      </c>
      <c r="E216" t="s">
        <v>974</v>
      </c>
      <c r="F216" t="s">
        <v>560</v>
      </c>
      <c r="G216" t="s">
        <v>561</v>
      </c>
      <c r="H216" s="17">
        <f>RANDBETWEEN(19,24)</f>
        <v>22</v>
      </c>
      <c r="I216" t="s">
        <v>562</v>
      </c>
      <c r="J216">
        <v>1</v>
      </c>
      <c r="K216" s="16">
        <v>13</v>
      </c>
      <c r="L216" s="17">
        <v>16</v>
      </c>
      <c r="M216" s="17">
        <v>11</v>
      </c>
      <c r="N216" s="17">
        <v>15</v>
      </c>
      <c r="O216" s="17">
        <v>13</v>
      </c>
      <c r="P216" s="18">
        <v>9</v>
      </c>
      <c r="Q216" s="17">
        <f>IF($K216&gt;15,0,0)+IF($K216&gt;16,1,0)+IF($K216&gt;17,0,0)</f>
        <v>0</v>
      </c>
      <c r="R216" s="17">
        <f>IF($K216&gt;15,1,0)+IF($K216&gt;16,0,0)+IF($K216&gt;17,2,0)</f>
        <v>0</v>
      </c>
      <c r="S216" s="17">
        <f>IF(N216&lt;15,0,N216-14)</f>
        <v>1</v>
      </c>
      <c r="T216" s="17">
        <f>IF(O216&lt;15,0,O216-14)</f>
        <v>0</v>
      </c>
      <c r="U216" s="17">
        <f>IF(N216&lt;16,0,N216-15)</f>
        <v>0</v>
      </c>
      <c r="V216" t="s">
        <v>579</v>
      </c>
      <c r="W216" t="s">
        <v>705</v>
      </c>
      <c r="X216" t="s">
        <v>594</v>
      </c>
      <c r="Y216">
        <v>4</v>
      </c>
      <c r="Z216" s="17">
        <f>Y216-S216</f>
        <v>3</v>
      </c>
      <c r="AA216" s="17">
        <f>RANDBETWEEN(5,10)+IF(J216&lt;1,1,J216)*T216</f>
        <v>9</v>
      </c>
      <c r="AB216" s="17">
        <f>IF(J216&lt;1,20-$Q216,21-$J216-$Q216)</f>
        <v>20</v>
      </c>
      <c r="AC216" s="17" t="str">
        <f>IF(V216="L/Sword","1d8","1d6")&amp;IF(R216&gt;0,"+"&amp;TEXT(R216,0)," ")</f>
        <v>1d6 </v>
      </c>
      <c r="AD216" s="17">
        <f>IF(L216&lt;1,20-$U216,21-$J216-$U216)</f>
        <v>20</v>
      </c>
      <c r="AE216" t="s">
        <v>585</v>
      </c>
      <c r="AF216" s="17" t="str">
        <f>TEXT(RANDBETWEEN(0,0),0)&amp;"gp "&amp;TEXT(RANDBETWEEN(1,4),0)&amp;"sp "&amp;TEXT(RANDBETWEEN(1,6),0)&amp;"cp "</f>
        <v>0gp 4sp 4cp </v>
      </c>
      <c r="AG216" t="s">
        <v>985</v>
      </c>
    </row>
    <row r="217" spans="1:33" ht="12.75">
      <c r="A217" s="12" t="s">
        <v>965</v>
      </c>
      <c r="B217" t="s">
        <v>471</v>
      </c>
      <c r="C217" t="s">
        <v>472</v>
      </c>
      <c r="D217" t="s">
        <v>931</v>
      </c>
      <c r="E217" t="s">
        <v>974</v>
      </c>
      <c r="F217" t="s">
        <v>560</v>
      </c>
      <c r="G217" t="s">
        <v>561</v>
      </c>
      <c r="H217" s="17">
        <f>RANDBETWEEN(19,24)</f>
        <v>24</v>
      </c>
      <c r="I217" t="s">
        <v>562</v>
      </c>
      <c r="J217">
        <v>1</v>
      </c>
      <c r="K217" s="16">
        <v>15</v>
      </c>
      <c r="L217" s="17">
        <v>11</v>
      </c>
      <c r="M217" s="17">
        <v>12</v>
      </c>
      <c r="N217" s="17">
        <v>15</v>
      </c>
      <c r="O217" s="17">
        <v>17</v>
      </c>
      <c r="P217" s="18">
        <v>11</v>
      </c>
      <c r="Q217" s="17">
        <f>IF($K217&gt;15,0,0)+IF($K217&gt;16,1,0)+IF($K217&gt;17,0,0)</f>
        <v>0</v>
      </c>
      <c r="R217" s="17">
        <f>IF($K217&gt;15,1,0)+IF($K217&gt;16,0,0)+IF($K217&gt;17,2,0)</f>
        <v>0</v>
      </c>
      <c r="S217" s="17">
        <f>IF(N217&lt;15,0,N217-14)</f>
        <v>1</v>
      </c>
      <c r="T217" s="17">
        <f>IF(O217&lt;15,0,O217-14)</f>
        <v>3</v>
      </c>
      <c r="U217" s="17">
        <f>IF(N217&lt;16,0,N217-15)</f>
        <v>0</v>
      </c>
      <c r="V217" t="s">
        <v>579</v>
      </c>
      <c r="W217" t="s">
        <v>705</v>
      </c>
      <c r="X217" t="s">
        <v>594</v>
      </c>
      <c r="Y217">
        <v>4</v>
      </c>
      <c r="Z217" s="17">
        <f>Y217-S217</f>
        <v>3</v>
      </c>
      <c r="AA217" s="17">
        <f>RANDBETWEEN(5,10)+IF(J217&lt;1,1,J217)*T217</f>
        <v>13</v>
      </c>
      <c r="AB217" s="17">
        <f>IF(J217&lt;1,20-$Q217,21-$J217-$Q217)</f>
        <v>20</v>
      </c>
      <c r="AC217" s="17" t="str">
        <f>IF(V217="L/Sword","1d8","1d6")&amp;IF(R217&gt;0,"+"&amp;TEXT(R217,0)," ")</f>
        <v>1d6 </v>
      </c>
      <c r="AD217" s="17">
        <f>IF(L217&lt;1,20-$U217,21-$J217-$U217)</f>
        <v>20</v>
      </c>
      <c r="AE217" t="s">
        <v>585</v>
      </c>
      <c r="AF217" s="17" t="str">
        <f>TEXT(RANDBETWEEN(0,0),0)&amp;"gp "&amp;TEXT(RANDBETWEEN(1,4),0)&amp;"sp "&amp;TEXT(RANDBETWEEN(1,6),0)&amp;"cp "</f>
        <v>0gp 3sp 1cp </v>
      </c>
      <c r="AG217" t="s">
        <v>986</v>
      </c>
    </row>
    <row r="218" spans="1:33" ht="12.75">
      <c r="A218" s="12" t="s">
        <v>965</v>
      </c>
      <c r="B218" t="s">
        <v>473</v>
      </c>
      <c r="C218" t="s">
        <v>474</v>
      </c>
      <c r="E218" t="s">
        <v>974</v>
      </c>
      <c r="F218" t="s">
        <v>560</v>
      </c>
      <c r="G218" t="s">
        <v>561</v>
      </c>
      <c r="H218" s="17">
        <f>RANDBETWEEN(19,24)</f>
        <v>19</v>
      </c>
      <c r="I218" t="s">
        <v>562</v>
      </c>
      <c r="J218">
        <v>1</v>
      </c>
      <c r="K218" s="16">
        <v>14</v>
      </c>
      <c r="L218" s="17">
        <v>13</v>
      </c>
      <c r="M218" s="17">
        <v>12</v>
      </c>
      <c r="N218" s="17">
        <v>12</v>
      </c>
      <c r="O218" s="17">
        <v>11</v>
      </c>
      <c r="P218" s="18">
        <v>14</v>
      </c>
      <c r="Q218" s="17">
        <f>IF($K218&gt;15,0,0)+IF($K218&gt;16,1,0)+IF($K218&gt;17,0,0)</f>
        <v>0</v>
      </c>
      <c r="R218" s="17">
        <f>IF($K218&gt;15,1,0)+IF($K218&gt;16,0,0)+IF($K218&gt;17,2,0)</f>
        <v>0</v>
      </c>
      <c r="S218" s="17">
        <f>IF(N218&lt;15,0,N218-14)</f>
        <v>0</v>
      </c>
      <c r="T218" s="17">
        <f>IF(O218&lt;15,0,O218-14)</f>
        <v>0</v>
      </c>
      <c r="U218" s="17">
        <f>IF(N218&lt;16,0,N218-15)</f>
        <v>0</v>
      </c>
      <c r="V218" t="s">
        <v>579</v>
      </c>
      <c r="W218" t="s">
        <v>705</v>
      </c>
      <c r="X218" t="s">
        <v>594</v>
      </c>
      <c r="Y218">
        <v>4</v>
      </c>
      <c r="Z218" s="17">
        <f>Y218-S218</f>
        <v>4</v>
      </c>
      <c r="AA218" s="17">
        <f>RANDBETWEEN(5,10)+IF(J218&lt;1,1,J218)*T218</f>
        <v>5</v>
      </c>
      <c r="AB218" s="17">
        <f>IF(J218&lt;1,20-$Q218,21-$J218-$Q218)</f>
        <v>20</v>
      </c>
      <c r="AC218" s="17" t="str">
        <f>IF(V218="L/Sword","1d8","1d6")&amp;IF(R218&gt;0,"+"&amp;TEXT(R218,0)," ")</f>
        <v>1d6 </v>
      </c>
      <c r="AD218" s="17">
        <f>IF(L218&lt;1,20-$U218,21-$J218-$U218)</f>
        <v>20</v>
      </c>
      <c r="AE218" t="s">
        <v>585</v>
      </c>
      <c r="AF218" s="17" t="str">
        <f>TEXT(RANDBETWEEN(0,0),0)&amp;"gp "&amp;TEXT(RANDBETWEEN(1,4),0)&amp;"sp "&amp;TEXT(RANDBETWEEN(1,6),0)&amp;"cp "</f>
        <v>0gp 2sp 5cp </v>
      </c>
      <c r="AG218" t="s">
        <v>987</v>
      </c>
    </row>
    <row r="219" spans="1:33" ht="12.75">
      <c r="A219" s="12" t="s">
        <v>965</v>
      </c>
      <c r="B219" t="s">
        <v>475</v>
      </c>
      <c r="C219" t="s">
        <v>476</v>
      </c>
      <c r="D219" t="s">
        <v>988</v>
      </c>
      <c r="E219" t="s">
        <v>974</v>
      </c>
      <c r="F219" t="s">
        <v>560</v>
      </c>
      <c r="G219" t="s">
        <v>561</v>
      </c>
      <c r="H219" s="17">
        <f>RANDBETWEEN(19,24)</f>
        <v>20</v>
      </c>
      <c r="I219" t="s">
        <v>562</v>
      </c>
      <c r="J219">
        <v>1</v>
      </c>
      <c r="K219" s="16">
        <v>13</v>
      </c>
      <c r="L219" s="17">
        <v>12</v>
      </c>
      <c r="M219" s="17">
        <v>13</v>
      </c>
      <c r="N219" s="17">
        <v>14</v>
      </c>
      <c r="O219" s="17">
        <v>16</v>
      </c>
      <c r="P219" s="18">
        <v>14</v>
      </c>
      <c r="Q219" s="17">
        <f>IF($K219&gt;15,0,0)+IF($K219&gt;16,1,0)+IF($K219&gt;17,0,0)</f>
        <v>0</v>
      </c>
      <c r="R219" s="17">
        <f>IF($K219&gt;15,1,0)+IF($K219&gt;16,0,0)+IF($K219&gt;17,2,0)</f>
        <v>0</v>
      </c>
      <c r="S219" s="17">
        <f>IF(N219&lt;15,0,N219-14)</f>
        <v>0</v>
      </c>
      <c r="T219" s="17">
        <f>IF(O219&lt;15,0,O219-14)</f>
        <v>2</v>
      </c>
      <c r="U219" s="17">
        <f>IF(N219&lt;16,0,N219-15)</f>
        <v>0</v>
      </c>
      <c r="V219" t="s">
        <v>579</v>
      </c>
      <c r="W219" t="s">
        <v>705</v>
      </c>
      <c r="X219" t="s">
        <v>594</v>
      </c>
      <c r="Y219">
        <v>4</v>
      </c>
      <c r="Z219" s="17">
        <f>Y219-S219</f>
        <v>4</v>
      </c>
      <c r="AA219" s="17">
        <f>RANDBETWEEN(5,10)+IF(J219&lt;1,1,J219)*T219</f>
        <v>12</v>
      </c>
      <c r="AB219" s="17">
        <f>IF(J219&lt;1,20-$Q219,21-$J219-$Q219)</f>
        <v>20</v>
      </c>
      <c r="AC219" s="17" t="str">
        <f>IF(V219="L/Sword","1d8","1d6")&amp;IF(R219&gt;0,"+"&amp;TEXT(R219,0)," ")</f>
        <v>1d6 </v>
      </c>
      <c r="AD219" s="17">
        <f>IF(L219&lt;1,20-$U219,21-$J219-$U219)</f>
        <v>20</v>
      </c>
      <c r="AE219" t="s">
        <v>585</v>
      </c>
      <c r="AF219" s="17" t="str">
        <f>TEXT(RANDBETWEEN(0,0),0)&amp;"gp "&amp;TEXT(RANDBETWEEN(1,4),0)&amp;"sp "&amp;TEXT(RANDBETWEEN(1,6),0)&amp;"cp "</f>
        <v>0gp 3sp 4cp </v>
      </c>
      <c r="AG219" t="s">
        <v>989</v>
      </c>
    </row>
    <row r="220" spans="1:33" ht="12.75">
      <c r="A220" t="s">
        <v>990</v>
      </c>
      <c r="B220" t="s">
        <v>477</v>
      </c>
      <c r="C220" t="s">
        <v>478</v>
      </c>
      <c r="D220" t="s">
        <v>991</v>
      </c>
      <c r="E220" t="s">
        <v>925</v>
      </c>
      <c r="F220" t="s">
        <v>560</v>
      </c>
      <c r="G220" t="s">
        <v>561</v>
      </c>
      <c r="H220" s="17">
        <f>RANDBETWEEN(19,24)+6</f>
        <v>30</v>
      </c>
      <c r="I220" t="s">
        <v>562</v>
      </c>
      <c r="J220">
        <v>2</v>
      </c>
      <c r="K220" s="16">
        <v>14</v>
      </c>
      <c r="L220" s="17">
        <v>9</v>
      </c>
      <c r="M220" s="17">
        <v>10</v>
      </c>
      <c r="N220" s="17">
        <v>12</v>
      </c>
      <c r="O220" s="17">
        <v>16</v>
      </c>
      <c r="P220" s="18">
        <v>12</v>
      </c>
      <c r="Q220" s="17">
        <f>IF($K220&gt;15,0,0)+IF($K220&gt;16,1,0)+IF($K220&gt;17,0,0)</f>
        <v>0</v>
      </c>
      <c r="R220" s="17">
        <f>IF($K220&gt;15,1,0)+IF($K220&gt;16,0,0)+IF($K220&gt;17,2,0)</f>
        <v>0</v>
      </c>
      <c r="S220" s="17">
        <f>IF(N220&lt;15,0,N220-14)</f>
        <v>0</v>
      </c>
      <c r="T220" s="17">
        <f>IF(O220&lt;15,0,O220-14)</f>
        <v>2</v>
      </c>
      <c r="U220" s="17">
        <f>IF(N220&lt;16,0,N220-15)</f>
        <v>0</v>
      </c>
      <c r="V220" t="s">
        <v>579</v>
      </c>
      <c r="W220" t="s">
        <v>705</v>
      </c>
      <c r="X220" t="s">
        <v>594</v>
      </c>
      <c r="Y220">
        <v>4</v>
      </c>
      <c r="Z220" s="17">
        <f>Y220-S220</f>
        <v>4</v>
      </c>
      <c r="AA220" s="17">
        <f>RANDBETWEEN(5,10)+RANDBETWEEN(3,10)+IF(J204&lt;1,1,J204)*T204</f>
        <v>12</v>
      </c>
      <c r="AB220" s="17">
        <f>IF(J220&lt;1,20-$Q220,21-$J220-$Q220)</f>
        <v>19</v>
      </c>
      <c r="AC220" s="17" t="str">
        <f>IF(V220="L/Sword","1d8","1d6")&amp;IF(R220&gt;0,"+"&amp;TEXT(R220,0)," ")</f>
        <v>1d6 </v>
      </c>
      <c r="AD220" s="17">
        <f>IF(L220&lt;1,20-$U220,21-$J220-$U220)</f>
        <v>19</v>
      </c>
      <c r="AE220" t="s">
        <v>585</v>
      </c>
      <c r="AF220" s="17" t="str">
        <f>TEXT(RANDBETWEEN(0,0),0)&amp;"gp "&amp;TEXT(RANDBETWEEN(1,4),0)&amp;"sp "&amp;TEXT(RANDBETWEEN(1,6),0)&amp;"cp "</f>
        <v>0gp 3sp 3cp </v>
      </c>
      <c r="AG220" t="s">
        <v>992</v>
      </c>
    </row>
    <row r="221" spans="1:33" ht="12.75">
      <c r="A221" t="s">
        <v>993</v>
      </c>
      <c r="B221" t="s">
        <v>479</v>
      </c>
      <c r="C221" t="s">
        <v>994</v>
      </c>
      <c r="E221" t="s">
        <v>995</v>
      </c>
      <c r="F221" t="s">
        <v>560</v>
      </c>
      <c r="G221" t="s">
        <v>561</v>
      </c>
      <c r="H221" s="17">
        <f>RANDBETWEEN(19,24)</f>
        <v>24</v>
      </c>
      <c r="I221" t="s">
        <v>562</v>
      </c>
      <c r="J221">
        <v>0</v>
      </c>
      <c r="K221" s="16">
        <v>17</v>
      </c>
      <c r="L221" s="17">
        <v>14</v>
      </c>
      <c r="M221" s="17">
        <v>16</v>
      </c>
      <c r="N221" s="17">
        <v>9</v>
      </c>
      <c r="O221" s="17">
        <v>13</v>
      </c>
      <c r="P221" s="18">
        <v>13</v>
      </c>
      <c r="Q221" s="17">
        <f>IF($K221&gt;15,0,0)+IF($K221&gt;16,1,0)+IF($K221&gt;17,0,0)</f>
        <v>1</v>
      </c>
      <c r="R221" s="17">
        <f>IF($K221&gt;15,1,0)+IF($K221&gt;16,0,0)+IF($K221&gt;17,2,0)</f>
        <v>1</v>
      </c>
      <c r="S221" s="17">
        <f>IF(N221&lt;15,0,N221-14)</f>
        <v>0</v>
      </c>
      <c r="T221" s="17">
        <f>IF(O221&lt;15,0,O221-14)</f>
        <v>0</v>
      </c>
      <c r="U221" s="17">
        <f>IF(N221&lt;16,0,N221-15)</f>
        <v>0</v>
      </c>
      <c r="V221" t="s">
        <v>607</v>
      </c>
      <c r="W221" t="s">
        <v>607</v>
      </c>
      <c r="X221" t="s">
        <v>787</v>
      </c>
      <c r="Y221">
        <v>10</v>
      </c>
      <c r="Z221" s="17">
        <f>Y221-S221</f>
        <v>10</v>
      </c>
      <c r="AA221" s="17">
        <f>RANDBETWEEN(5,10)+RANDBETWEEN(3,10)+IF(J221&lt;1,1,J221)*T221</f>
        <v>10</v>
      </c>
      <c r="AB221" s="17">
        <f>IF(J221&lt;1,20-$Q221,21-$J221-$Q221)</f>
        <v>19</v>
      </c>
      <c r="AC221" s="17" t="str">
        <f>"1d4"&amp;IF(R221&gt;0,"+"&amp;TEXT(R221,0)," ")</f>
        <v>1d4+1</v>
      </c>
      <c r="AD221" s="17">
        <f>IF(L221&lt;1,20-$U221,21-$J221-$U221)</f>
        <v>21</v>
      </c>
      <c r="AE221" t="s">
        <v>566</v>
      </c>
      <c r="AF221" s="17" t="str">
        <f>TEXT(RANDBETWEEN(1,4),0)&amp;"gp "&amp;TEXT(RANDBETWEEN(1,6)+RANDBETWEEN(1,6),0)&amp;"sp "&amp;TEXT(RANDBETWEEN(0,0),0)&amp;"cp "</f>
        <v>1gp 6sp 0cp </v>
      </c>
      <c r="AG221" t="s">
        <v>996</v>
      </c>
    </row>
    <row r="222" spans="1:33" ht="12.75">
      <c r="A222" t="s">
        <v>993</v>
      </c>
      <c r="B222" t="s">
        <v>481</v>
      </c>
      <c r="C222" t="s">
        <v>482</v>
      </c>
      <c r="E222" t="s">
        <v>995</v>
      </c>
      <c r="F222" t="s">
        <v>560</v>
      </c>
      <c r="G222" t="s">
        <v>561</v>
      </c>
      <c r="H222" s="17">
        <f>RANDBETWEEN(19,24)</f>
        <v>23</v>
      </c>
      <c r="I222" t="s">
        <v>562</v>
      </c>
      <c r="J222">
        <v>0</v>
      </c>
      <c r="K222" s="16">
        <v>11</v>
      </c>
      <c r="L222" s="17">
        <v>12</v>
      </c>
      <c r="M222" s="17">
        <v>10</v>
      </c>
      <c r="N222" s="17">
        <v>17</v>
      </c>
      <c r="O222" s="17">
        <v>14</v>
      </c>
      <c r="P222" s="18">
        <v>14</v>
      </c>
      <c r="Q222" s="17">
        <f>IF($K222&gt;15,0,0)+IF($K222&gt;16,1,0)+IF($K222&gt;17,0,0)</f>
        <v>0</v>
      </c>
      <c r="R222" s="17">
        <f>IF($K222&gt;15,1,0)+IF($K222&gt;16,0,0)+IF($K222&gt;17,2,0)</f>
        <v>0</v>
      </c>
      <c r="S222" s="17">
        <f>IF(N222&lt;15,0,N222-14)</f>
        <v>3</v>
      </c>
      <c r="T222" s="17">
        <f>IF(O222&lt;15,0,O222-14)</f>
        <v>0</v>
      </c>
      <c r="U222" s="17">
        <f>IF(N222&lt;16,0,N222-15)</f>
        <v>2</v>
      </c>
      <c r="V222" t="s">
        <v>607</v>
      </c>
      <c r="W222" t="s">
        <v>607</v>
      </c>
      <c r="X222" t="s">
        <v>787</v>
      </c>
      <c r="Y222">
        <v>10</v>
      </c>
      <c r="Z222" s="17">
        <f>Y222-S222</f>
        <v>7</v>
      </c>
      <c r="AA222" s="17">
        <f>RANDBETWEEN(5,10)+RANDBETWEEN(3,10)+IF(J222&lt;1,1,J222)*T222</f>
        <v>19</v>
      </c>
      <c r="AB222" s="17">
        <f>IF(J222&lt;1,20-$Q222,21-$J222-$Q222)</f>
        <v>20</v>
      </c>
      <c r="AC222" s="17" t="str">
        <f>"1d4"&amp;IF(R222&gt;0,"+"&amp;TEXT(R222,0)," ")</f>
        <v>1d4 </v>
      </c>
      <c r="AD222" s="17">
        <f>IF(L222&lt;1,20-$U222,21-$J222-$U222)</f>
        <v>19</v>
      </c>
      <c r="AE222" t="s">
        <v>566</v>
      </c>
      <c r="AF222" s="17" t="str">
        <f>TEXT(RANDBETWEEN(0,0),0)&amp;"gp "&amp;TEXT(RANDBETWEEN(1,6)+RANDBETWEEN(1,6),0)&amp;"sp "&amp;TEXT(RANDBETWEEN(0,0),0)&amp;"cp "</f>
        <v>0gp 5sp 0cp </v>
      </c>
      <c r="AG222" t="s">
        <v>997</v>
      </c>
    </row>
    <row r="223" spans="1:33" ht="12.75">
      <c r="A223" s="12" t="s">
        <v>998</v>
      </c>
      <c r="B223" t="s">
        <v>483</v>
      </c>
      <c r="C223" t="s">
        <v>484</v>
      </c>
      <c r="E223" t="s">
        <v>999</v>
      </c>
      <c r="F223" t="s">
        <v>605</v>
      </c>
      <c r="G223" t="s">
        <v>561</v>
      </c>
      <c r="H223" s="17">
        <f>RANDBETWEEN(19,24)</f>
        <v>21</v>
      </c>
      <c r="I223" t="s">
        <v>562</v>
      </c>
      <c r="J223">
        <v>3</v>
      </c>
      <c r="K223" s="16">
        <v>14</v>
      </c>
      <c r="L223" s="17">
        <v>17</v>
      </c>
      <c r="M223" s="17">
        <v>8</v>
      </c>
      <c r="N223" s="17">
        <v>12</v>
      </c>
      <c r="O223" s="17">
        <v>13</v>
      </c>
      <c r="P223" s="18">
        <v>13</v>
      </c>
      <c r="Q223" s="17">
        <f>IF($K223&gt;15,0,0)+IF($K223&gt;16,1,0)+IF($K223&gt;17,0,0)</f>
        <v>0</v>
      </c>
      <c r="R223" s="17">
        <f>IF($K223&gt;15,1,0)+IF($K223&gt;16,0,0)+IF($K223&gt;17,2,0)</f>
        <v>0</v>
      </c>
      <c r="S223" s="17">
        <f>IF(N223&lt;15,0,N223-14)</f>
        <v>0</v>
      </c>
      <c r="T223" s="17">
        <f>IF(O223&lt;15,0,O223-14)</f>
        <v>0</v>
      </c>
      <c r="U223" s="17">
        <f>IF(N223&lt;16,0,N223-15)</f>
        <v>0</v>
      </c>
      <c r="V223" t="s">
        <v>593</v>
      </c>
      <c r="W223" t="s">
        <v>583</v>
      </c>
      <c r="X223" t="s">
        <v>594</v>
      </c>
      <c r="Y223">
        <v>4</v>
      </c>
      <c r="Z223" s="17">
        <f>Y223-S223</f>
        <v>4</v>
      </c>
      <c r="AA223" s="17">
        <f>RANDBETWEEN(5,10)+RANDBETWEEN(3,10)+RANDBETWEEN(3,10)+IF(J226&lt;1,1,J226)*T226</f>
        <v>22</v>
      </c>
      <c r="AB223" s="17">
        <f>IF(J223&lt;1,20-$Q223,21-$J223-$Q223)</f>
        <v>18</v>
      </c>
      <c r="AC223" s="17" t="str">
        <f>IF(V223="L/Sword","1d8","1d6")&amp;IF(R223&gt;0,"+"&amp;TEXT(R223,0)," ")</f>
        <v>1d8 </v>
      </c>
      <c r="AD223" s="17">
        <f>IF(L223&lt;1,20-$U223,21-$J223-$U223)</f>
        <v>18</v>
      </c>
      <c r="AE223" t="s">
        <v>585</v>
      </c>
      <c r="AF223" s="17" t="str">
        <f>TEXT(RANDBETWEEN(0,0),0)&amp;"gp "&amp;TEXT(RANDBETWEEN(1,6)+RANDBETWEEN(1,6),0)&amp;"sp "&amp;TEXT(RANDBETWEEN(0,0),0)&amp;"cp "</f>
        <v>0gp 4sp 0cp </v>
      </c>
      <c r="AG223" t="s">
        <v>1000</v>
      </c>
    </row>
    <row r="224" spans="1:33" ht="12.75">
      <c r="A224" s="12" t="s">
        <v>1001</v>
      </c>
      <c r="B224" t="s">
        <v>485</v>
      </c>
      <c r="C224" t="s">
        <v>486</v>
      </c>
      <c r="E224" t="s">
        <v>1002</v>
      </c>
      <c r="F224" t="s">
        <v>560</v>
      </c>
      <c r="G224" t="s">
        <v>561</v>
      </c>
      <c r="H224">
        <v>28</v>
      </c>
      <c r="I224" t="s">
        <v>562</v>
      </c>
      <c r="J224">
        <v>6</v>
      </c>
      <c r="K224" s="16">
        <v>17</v>
      </c>
      <c r="L224" s="17">
        <v>14</v>
      </c>
      <c r="M224" s="17">
        <v>13</v>
      </c>
      <c r="N224" s="17">
        <v>11</v>
      </c>
      <c r="O224" s="17">
        <v>9</v>
      </c>
      <c r="P224" s="18">
        <v>9</v>
      </c>
      <c r="Q224" s="17">
        <f>IF($K224&gt;15,0,0)+IF($K224&gt;16,1,0)+IF($K224&gt;17,0,0)</f>
        <v>1</v>
      </c>
      <c r="R224" s="17">
        <f>IF($K224&gt;15,1,0)+IF($K224&gt;16,0,0)+IF($K224&gt;17,2,0)</f>
        <v>1</v>
      </c>
      <c r="S224" s="17">
        <f>IF(N224&lt;15,0,N224-14)</f>
        <v>0</v>
      </c>
      <c r="T224" s="17">
        <f>IF(O224&lt;15,0,O224-14)</f>
        <v>0</v>
      </c>
      <c r="U224" s="17">
        <f>IF(N224&lt;16,0,N224-15)</f>
        <v>0</v>
      </c>
      <c r="V224" t="s">
        <v>1003</v>
      </c>
      <c r="W224" t="s">
        <v>705</v>
      </c>
      <c r="X224" t="s">
        <v>1004</v>
      </c>
      <c r="Y224">
        <v>1</v>
      </c>
      <c r="Z224" s="17">
        <f>Y224-S224</f>
        <v>1</v>
      </c>
      <c r="AA224" s="17">
        <f>RANDBETWEEN(5,10)+RANDBETWEEN(3,10)+RANDBETWEEN(3,10)+RANDBETWEEN(3,10)+RANDBETWEEN(3,10)+RANDBETWEEN(3,10)+IF(J226&lt;1,1,J226)*T226</f>
        <v>41</v>
      </c>
      <c r="AB224" s="17">
        <f>IF(J224&lt;1,20-$Q224,21-$J224-$Q224)</f>
        <v>14</v>
      </c>
      <c r="AC224" s="17" t="str">
        <f>"2d4+2"</f>
        <v>2d4+2</v>
      </c>
      <c r="AD224" s="17">
        <v>13</v>
      </c>
      <c r="AE224" t="s">
        <v>1005</v>
      </c>
      <c r="AF224" s="17" t="str">
        <f>TEXT(RANDBETWEEN(1,6)+RANDBETWEEN(1,6)+RANDBETWEEN(1,6),0)&amp;"gp "&amp;TEXT(RANDBETWEEN(1,6),0)&amp;"sp "&amp;TEXT(RANDBETWEEN(1,6),0)&amp;"cp "</f>
        <v>16gp 5sp 2cp </v>
      </c>
      <c r="AG224" t="s">
        <v>1006</v>
      </c>
    </row>
    <row r="225" spans="1:33" ht="12.75">
      <c r="A225" t="s">
        <v>1007</v>
      </c>
      <c r="B225" t="s">
        <v>487</v>
      </c>
      <c r="C225" t="s">
        <v>488</v>
      </c>
      <c r="E225" t="s">
        <v>1008</v>
      </c>
      <c r="F225" t="s">
        <v>560</v>
      </c>
      <c r="G225" t="s">
        <v>561</v>
      </c>
      <c r="H225">
        <v>30</v>
      </c>
      <c r="I225" t="s">
        <v>1009</v>
      </c>
      <c r="J225">
        <v>3</v>
      </c>
      <c r="K225" s="16">
        <v>13</v>
      </c>
      <c r="L225" s="17">
        <v>12</v>
      </c>
      <c r="M225" s="17">
        <v>8</v>
      </c>
      <c r="N225" s="17">
        <v>14</v>
      </c>
      <c r="O225" s="17">
        <v>12</v>
      </c>
      <c r="P225" s="18">
        <v>11</v>
      </c>
      <c r="Q225" s="17">
        <f>IF($K225&gt;15,0,0)+IF($K225&gt;16,1,0)+IF($K225&gt;17,0,0)</f>
        <v>0</v>
      </c>
      <c r="R225" s="17">
        <f>IF($K225&gt;15,1,0)+IF($K225&gt;16,0,0)+IF($K225&gt;17,2,0)</f>
        <v>0</v>
      </c>
      <c r="S225" s="17">
        <f>IF(N225&lt;15,0,N225-14)</f>
        <v>0</v>
      </c>
      <c r="T225" s="17">
        <f>IF(O225&lt;15,0,O225-14)</f>
        <v>0</v>
      </c>
      <c r="U225" s="17">
        <f>IF(N225&lt;16,0,N225-15)</f>
        <v>0</v>
      </c>
      <c r="V225" t="s">
        <v>1010</v>
      </c>
      <c r="W225" t="s">
        <v>1011</v>
      </c>
      <c r="X225" t="s">
        <v>689</v>
      </c>
      <c r="Y225">
        <v>4</v>
      </c>
      <c r="Z225" s="17">
        <f>Y225-S225</f>
        <v>4</v>
      </c>
      <c r="AA225" s="17">
        <f>RANDBETWEEN(5,8)+RANDBETWEEN(3,8)+RANDBETWEEN(3,8)+IF(J225&lt;1,1,J225)*T225</f>
        <v>14</v>
      </c>
      <c r="AB225" s="17">
        <f>IF(J225&lt;1,20-$Q225,21-$J225-$Q225)</f>
        <v>18</v>
      </c>
      <c r="AC225" s="17" t="str">
        <f>IF(V225="L/Sword","1d8","1d6")&amp;IF(R225&gt;0,"+"&amp;TEXT(R225,0)," ")</f>
        <v>1d6 </v>
      </c>
      <c r="AD225" s="17">
        <f>IF(L225&lt;1,20-$U225,21-$J225-$U225)</f>
        <v>18</v>
      </c>
      <c r="AE225" t="s">
        <v>1012</v>
      </c>
      <c r="AF225" s="17" t="str">
        <f>TEXT(48,0)&amp;"gp "&amp;TEXT(RANDBETWEEN(1,4),0)&amp;"sp "&amp;TEXT(RANDBETWEEN(1,6),0)&amp;"cp 150 gpv Holy symbol"</f>
        <v>48gp 4sp 1cp 150 gpv Holy symbol</v>
      </c>
      <c r="AG225" t="s">
        <v>1013</v>
      </c>
    </row>
    <row r="226" spans="1:33" ht="12.75">
      <c r="A226" t="s">
        <v>1014</v>
      </c>
      <c r="B226" t="s">
        <v>489</v>
      </c>
      <c r="C226" t="s">
        <v>490</v>
      </c>
      <c r="D226" t="s">
        <v>1015</v>
      </c>
      <c r="E226" t="s">
        <v>1016</v>
      </c>
      <c r="F226" t="s">
        <v>560</v>
      </c>
      <c r="G226" t="s">
        <v>561</v>
      </c>
      <c r="H226">
        <v>39</v>
      </c>
      <c r="I226" t="s">
        <v>562</v>
      </c>
      <c r="J226">
        <v>8</v>
      </c>
      <c r="K226" s="23">
        <v>17</v>
      </c>
      <c r="L226" s="24">
        <v>15</v>
      </c>
      <c r="M226" s="24">
        <v>10</v>
      </c>
      <c r="N226" s="24">
        <v>16</v>
      </c>
      <c r="O226" s="24">
        <v>12</v>
      </c>
      <c r="P226" s="25">
        <v>12</v>
      </c>
      <c r="Q226" s="17">
        <f>IF($K226&gt;15,0,0)+IF($K226&gt;16,1,0)+IF($K226&gt;17,0,0)</f>
        <v>1</v>
      </c>
      <c r="R226" s="17">
        <f>IF($K226&gt;15,1,0)+IF($K226&gt;16,0,0)+IF($K226&gt;17,2,0)</f>
        <v>1</v>
      </c>
      <c r="S226" s="17">
        <f>IF(N226&lt;15,0,N226-14)</f>
        <v>2</v>
      </c>
      <c r="T226" s="17">
        <f>IF(O226&lt;15,0,O226-14)</f>
        <v>0</v>
      </c>
      <c r="U226" s="17">
        <f>IF(N226&lt;16,0,N226-15)</f>
        <v>1</v>
      </c>
      <c r="V226" t="s">
        <v>1017</v>
      </c>
      <c r="W226" t="s">
        <v>1018</v>
      </c>
      <c r="X226" t="s">
        <v>1019</v>
      </c>
      <c r="Y226">
        <v>0</v>
      </c>
      <c r="Z226" s="17">
        <f>Y226-S226</f>
        <v>-2</v>
      </c>
      <c r="AA226" s="17">
        <f>RANDBETWEEN(5,10)+RANDBETWEEN(3,10)+RANDBETWEEN(3,10)+RANDBETWEEN(3,10)+RANDBETWEEN(3,10)+RANDBETWEEN(3,10)+RANDBETWEEN(3,10)+RANDBETWEEN(3,10)+IF(J226&lt;1,1,J226)*T226</f>
        <v>57</v>
      </c>
      <c r="AB226" s="17">
        <v>11</v>
      </c>
      <c r="AC226" t="s">
        <v>1020</v>
      </c>
      <c r="AD226" s="17">
        <f>IF(L226&lt;1,20-$U226,21-$J226-$U226)</f>
        <v>12</v>
      </c>
      <c r="AE226" t="s">
        <v>619</v>
      </c>
      <c r="AF226" s="26" t="s">
        <v>1021</v>
      </c>
      <c r="AG226" t="s">
        <v>1022</v>
      </c>
    </row>
    <row r="227" spans="1:33" s="2" customFormat="1" ht="12.75">
      <c r="A227" s="2" t="s">
        <v>1023</v>
      </c>
      <c r="B227" s="2" t="s">
        <v>525</v>
      </c>
      <c r="C227" s="2" t="s">
        <v>526</v>
      </c>
      <c r="D227" s="2" t="s">
        <v>527</v>
      </c>
      <c r="E227" s="2" t="s">
        <v>528</v>
      </c>
      <c r="F227" s="2" t="s">
        <v>529</v>
      </c>
      <c r="G227" s="2" t="s">
        <v>530</v>
      </c>
      <c r="H227" s="2" t="s">
        <v>531</v>
      </c>
      <c r="I227" s="2" t="s">
        <v>532</v>
      </c>
      <c r="J227" s="2" t="s">
        <v>533</v>
      </c>
      <c r="K227" s="13" t="s">
        <v>534</v>
      </c>
      <c r="L227" s="14" t="s">
        <v>535</v>
      </c>
      <c r="M227" s="14" t="s">
        <v>536</v>
      </c>
      <c r="N227" s="14" t="s">
        <v>537</v>
      </c>
      <c r="O227" s="14" t="s">
        <v>538</v>
      </c>
      <c r="P227" s="15" t="s">
        <v>539</v>
      </c>
      <c r="Q227" s="2" t="s">
        <v>540</v>
      </c>
      <c r="R227" s="2" t="s">
        <v>541</v>
      </c>
      <c r="S227" s="2" t="s">
        <v>542</v>
      </c>
      <c r="T227" s="2" t="s">
        <v>543</v>
      </c>
      <c r="U227" s="2" t="s">
        <v>544</v>
      </c>
      <c r="V227" s="2" t="s">
        <v>545</v>
      </c>
      <c r="W227" s="2" t="s">
        <v>1024</v>
      </c>
      <c r="X227" s="2" t="s">
        <v>547</v>
      </c>
      <c r="Y227" s="2" t="s">
        <v>548</v>
      </c>
      <c r="Z227" s="2" t="s">
        <v>549</v>
      </c>
      <c r="AA227" s="2" t="s">
        <v>550</v>
      </c>
      <c r="AB227" s="2" t="s">
        <v>551</v>
      </c>
      <c r="AC227" s="2" t="s">
        <v>552</v>
      </c>
      <c r="AD227" s="2" t="s">
        <v>553</v>
      </c>
      <c r="AE227" s="2" t="s">
        <v>554</v>
      </c>
      <c r="AF227" s="27" t="s">
        <v>1025</v>
      </c>
      <c r="AG227" t="s">
        <v>1026</v>
      </c>
    </row>
    <row r="228" spans="4:32" ht="12.75">
      <c r="D228" s="21"/>
      <c r="AF228" s="26" t="s">
        <v>1027</v>
      </c>
    </row>
    <row r="229" ht="12.75">
      <c r="AF229" s="26" t="s">
        <v>1028</v>
      </c>
    </row>
    <row r="230" ht="12.75">
      <c r="AF230" s="26" t="s">
        <v>1029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C272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1" width="11.28125" style="0" customWidth="1"/>
    <col min="2" max="2" width="13.00390625" style="0" customWidth="1"/>
    <col min="3" max="3" width="10.8515625" style="0" customWidth="1"/>
    <col min="4" max="256" width="11.57421875" style="0" customWidth="1"/>
  </cols>
  <sheetData>
    <row r="1" spans="1:3" ht="12.75">
      <c r="A1" s="2" t="s">
        <v>1030</v>
      </c>
      <c r="B1" s="2" t="s">
        <v>1031</v>
      </c>
      <c r="C1" s="2" t="s">
        <v>525</v>
      </c>
    </row>
    <row r="2" spans="1:3" ht="12.75">
      <c r="A2" t="s">
        <v>1032</v>
      </c>
      <c r="B2" t="s">
        <v>1033</v>
      </c>
      <c r="C2" t="s">
        <v>57</v>
      </c>
    </row>
    <row r="3" spans="1:3" ht="12.75">
      <c r="A3" t="s">
        <v>1034</v>
      </c>
      <c r="B3" t="s">
        <v>1035</v>
      </c>
      <c r="C3" t="s">
        <v>441</v>
      </c>
    </row>
    <row r="4" spans="1:3" ht="12.75">
      <c r="A4" t="s">
        <v>1036</v>
      </c>
      <c r="B4" t="s">
        <v>1037</v>
      </c>
      <c r="C4" t="s">
        <v>239</v>
      </c>
    </row>
    <row r="5" spans="1:3" ht="12.75">
      <c r="A5" t="s">
        <v>1038</v>
      </c>
      <c r="B5" t="s">
        <v>1039</v>
      </c>
      <c r="C5" t="s">
        <v>165</v>
      </c>
    </row>
    <row r="6" spans="1:3" ht="12.75">
      <c r="A6" t="s">
        <v>1040</v>
      </c>
      <c r="B6" t="s">
        <v>1041</v>
      </c>
      <c r="C6" t="s">
        <v>115</v>
      </c>
    </row>
    <row r="7" spans="1:3" ht="12.75">
      <c r="A7" t="s">
        <v>1042</v>
      </c>
      <c r="B7" t="s">
        <v>1043</v>
      </c>
      <c r="C7" t="s">
        <v>401</v>
      </c>
    </row>
    <row r="8" spans="1:3" ht="12.75">
      <c r="A8" t="s">
        <v>1044</v>
      </c>
      <c r="B8" t="s">
        <v>1045</v>
      </c>
      <c r="C8" t="s">
        <v>325</v>
      </c>
    </row>
    <row r="9" spans="1:3" ht="12.75">
      <c r="A9" t="s">
        <v>1046</v>
      </c>
      <c r="B9" t="s">
        <v>1047</v>
      </c>
      <c r="C9" t="s">
        <v>383</v>
      </c>
    </row>
    <row r="10" spans="1:3" ht="12.75">
      <c r="A10" t="s">
        <v>1048</v>
      </c>
      <c r="B10" t="s">
        <v>1049</v>
      </c>
      <c r="C10" t="s">
        <v>283</v>
      </c>
    </row>
    <row r="11" spans="1:3" ht="12.75">
      <c r="A11" t="s">
        <v>1050</v>
      </c>
      <c r="B11" t="s">
        <v>1051</v>
      </c>
      <c r="C11" t="s">
        <v>417</v>
      </c>
    </row>
    <row r="12" spans="1:3" ht="12.75">
      <c r="A12" t="s">
        <v>1052</v>
      </c>
      <c r="B12" t="s">
        <v>1053</v>
      </c>
      <c r="C12" t="s">
        <v>395</v>
      </c>
    </row>
    <row r="13" spans="1:3" ht="12.75">
      <c r="A13" t="s">
        <v>1054</v>
      </c>
      <c r="B13" t="s">
        <v>1055</v>
      </c>
      <c r="C13" t="s">
        <v>143</v>
      </c>
    </row>
    <row r="14" spans="1:3" ht="12.75">
      <c r="A14" t="s">
        <v>1056</v>
      </c>
      <c r="B14" t="s">
        <v>1055</v>
      </c>
      <c r="C14" t="s">
        <v>201</v>
      </c>
    </row>
    <row r="15" spans="1:3" ht="12.75">
      <c r="A15" t="s">
        <v>1057</v>
      </c>
      <c r="B15" t="s">
        <v>1058</v>
      </c>
      <c r="C15" t="s">
        <v>61</v>
      </c>
    </row>
    <row r="16" spans="1:3" ht="12.75">
      <c r="A16" t="s">
        <v>1059</v>
      </c>
      <c r="B16" t="s">
        <v>1060</v>
      </c>
      <c r="C16" t="s">
        <v>221</v>
      </c>
    </row>
    <row r="17" spans="1:3" ht="12.75">
      <c r="A17" t="s">
        <v>1061</v>
      </c>
      <c r="B17" t="s">
        <v>1062</v>
      </c>
      <c r="C17" t="s">
        <v>447</v>
      </c>
    </row>
    <row r="18" spans="1:3" ht="12.75">
      <c r="A18" t="s">
        <v>1063</v>
      </c>
      <c r="B18" t="s">
        <v>1064</v>
      </c>
      <c r="C18" t="s">
        <v>263</v>
      </c>
    </row>
    <row r="19" spans="1:3" ht="12.75">
      <c r="A19" t="s">
        <v>1033</v>
      </c>
      <c r="B19" t="s">
        <v>1065</v>
      </c>
      <c r="C19" t="s">
        <v>329</v>
      </c>
    </row>
    <row r="20" spans="1:3" ht="12.75">
      <c r="A20" t="s">
        <v>1066</v>
      </c>
      <c r="B20" t="s">
        <v>1065</v>
      </c>
      <c r="C20" t="s">
        <v>291</v>
      </c>
    </row>
    <row r="21" spans="1:3" ht="12.75">
      <c r="A21" t="s">
        <v>1067</v>
      </c>
      <c r="B21" t="s">
        <v>1068</v>
      </c>
      <c r="C21" t="s">
        <v>191</v>
      </c>
    </row>
    <row r="22" spans="1:3" ht="12.75">
      <c r="A22" t="s">
        <v>1069</v>
      </c>
      <c r="B22" t="s">
        <v>1070</v>
      </c>
      <c r="C22" t="s">
        <v>277</v>
      </c>
    </row>
    <row r="23" spans="1:3" ht="12.75">
      <c r="A23" t="s">
        <v>1071</v>
      </c>
      <c r="B23" t="s">
        <v>1072</v>
      </c>
      <c r="C23" t="s">
        <v>381</v>
      </c>
    </row>
    <row r="24" spans="1:3" ht="12.75">
      <c r="A24" t="s">
        <v>1073</v>
      </c>
      <c r="B24" t="s">
        <v>1074</v>
      </c>
      <c r="C24" t="s">
        <v>257</v>
      </c>
    </row>
    <row r="25" spans="1:3" ht="12.75">
      <c r="A25" t="s">
        <v>1075</v>
      </c>
      <c r="B25" t="s">
        <v>1076</v>
      </c>
      <c r="C25" t="s">
        <v>407</v>
      </c>
    </row>
    <row r="26" spans="1:3" ht="12.75">
      <c r="A26" t="s">
        <v>1077</v>
      </c>
      <c r="B26" t="s">
        <v>1078</v>
      </c>
      <c r="C26" t="s">
        <v>64</v>
      </c>
    </row>
    <row r="27" spans="1:3" ht="12.75">
      <c r="A27" t="s">
        <v>1079</v>
      </c>
      <c r="B27" t="s">
        <v>1078</v>
      </c>
      <c r="C27" t="s">
        <v>477</v>
      </c>
    </row>
    <row r="28" spans="1:3" ht="12.75">
      <c r="A28" t="s">
        <v>1080</v>
      </c>
      <c r="B28" t="s">
        <v>1081</v>
      </c>
      <c r="C28" t="s">
        <v>125</v>
      </c>
    </row>
    <row r="29" spans="1:3" ht="12.75">
      <c r="A29" t="s">
        <v>1082</v>
      </c>
      <c r="B29" t="s">
        <v>1083</v>
      </c>
      <c r="C29" t="s">
        <v>95</v>
      </c>
    </row>
    <row r="30" spans="1:3" ht="12.75">
      <c r="A30" t="s">
        <v>1084</v>
      </c>
      <c r="B30" t="s">
        <v>1085</v>
      </c>
      <c r="C30" t="s">
        <v>431</v>
      </c>
    </row>
    <row r="31" spans="1:3" ht="12.75">
      <c r="A31" t="s">
        <v>1086</v>
      </c>
      <c r="B31" t="s">
        <v>1087</v>
      </c>
      <c r="C31" t="s">
        <v>415</v>
      </c>
    </row>
    <row r="32" spans="1:3" ht="12.75">
      <c r="A32" t="s">
        <v>1088</v>
      </c>
      <c r="B32" t="s">
        <v>1089</v>
      </c>
      <c r="C32" t="s">
        <v>133</v>
      </c>
    </row>
    <row r="33" spans="1:3" ht="12.75">
      <c r="A33" t="s">
        <v>1090</v>
      </c>
      <c r="B33" t="s">
        <v>1091</v>
      </c>
      <c r="C33" t="s">
        <v>205</v>
      </c>
    </row>
    <row r="34" spans="1:3" ht="12.75">
      <c r="A34" t="s">
        <v>1092</v>
      </c>
      <c r="B34" t="s">
        <v>1093</v>
      </c>
      <c r="C34" t="s">
        <v>365</v>
      </c>
    </row>
    <row r="35" spans="1:3" ht="12.75">
      <c r="A35" t="s">
        <v>1094</v>
      </c>
      <c r="B35" t="s">
        <v>1095</v>
      </c>
      <c r="C35" t="s">
        <v>211</v>
      </c>
    </row>
    <row r="36" spans="1:3" ht="12.75">
      <c r="A36" t="s">
        <v>1061</v>
      </c>
      <c r="B36" t="s">
        <v>1096</v>
      </c>
      <c r="C36" t="s">
        <v>341</v>
      </c>
    </row>
    <row r="37" spans="1:3" ht="12.75">
      <c r="A37" t="s">
        <v>1097</v>
      </c>
      <c r="B37" t="s">
        <v>1098</v>
      </c>
      <c r="C37" t="s">
        <v>247</v>
      </c>
    </row>
    <row r="38" spans="1:3" ht="12.75">
      <c r="A38" t="s">
        <v>1099</v>
      </c>
      <c r="B38" t="s">
        <v>1100</v>
      </c>
      <c r="C38" t="s">
        <v>169</v>
      </c>
    </row>
    <row r="39" spans="1:3" ht="12.75">
      <c r="A39" t="s">
        <v>1101</v>
      </c>
      <c r="B39" t="s">
        <v>1102</v>
      </c>
      <c r="C39" t="s">
        <v>377</v>
      </c>
    </row>
    <row r="40" spans="1:3" ht="12.75">
      <c r="A40" t="s">
        <v>1071</v>
      </c>
      <c r="B40" t="s">
        <v>1103</v>
      </c>
      <c r="C40" t="s">
        <v>379</v>
      </c>
    </row>
    <row r="41" spans="1:3" ht="12.75">
      <c r="A41" t="s">
        <v>1104</v>
      </c>
      <c r="B41" t="s">
        <v>1105</v>
      </c>
      <c r="C41" t="s">
        <v>52</v>
      </c>
    </row>
    <row r="42" spans="1:3" ht="12.75">
      <c r="A42" t="s">
        <v>1106</v>
      </c>
      <c r="B42" t="s">
        <v>1107</v>
      </c>
      <c r="C42" t="s">
        <v>213</v>
      </c>
    </row>
    <row r="43" spans="1:3" ht="12.75">
      <c r="A43" t="s">
        <v>1108</v>
      </c>
      <c r="B43" t="s">
        <v>1109</v>
      </c>
      <c r="C43" t="s">
        <v>359</v>
      </c>
    </row>
    <row r="44" spans="1:3" ht="12.75">
      <c r="A44" t="s">
        <v>1110</v>
      </c>
      <c r="B44" t="s">
        <v>1111</v>
      </c>
      <c r="C44" t="s">
        <v>293</v>
      </c>
    </row>
    <row r="45" spans="1:3" ht="12.75">
      <c r="A45" t="s">
        <v>1071</v>
      </c>
      <c r="B45" t="s">
        <v>1112</v>
      </c>
      <c r="C45" t="s">
        <v>421</v>
      </c>
    </row>
    <row r="46" spans="1:3" ht="12.75">
      <c r="A46" t="s">
        <v>1113</v>
      </c>
      <c r="B46" t="s">
        <v>1114</v>
      </c>
      <c r="C46" t="s">
        <v>335</v>
      </c>
    </row>
    <row r="47" spans="1:3" ht="12.75">
      <c r="A47" t="s">
        <v>1115</v>
      </c>
      <c r="B47" t="s">
        <v>1116</v>
      </c>
      <c r="C47" t="s">
        <v>427</v>
      </c>
    </row>
    <row r="48" spans="1:3" ht="12.75">
      <c r="A48" t="s">
        <v>1117</v>
      </c>
      <c r="B48" t="s">
        <v>1118</v>
      </c>
      <c r="C48" t="s">
        <v>433</v>
      </c>
    </row>
    <row r="49" spans="1:3" ht="12.75">
      <c r="A49" t="s">
        <v>1119</v>
      </c>
      <c r="B49" t="s">
        <v>1120</v>
      </c>
      <c r="C49" t="s">
        <v>47</v>
      </c>
    </row>
    <row r="50" spans="1:3" ht="12.75">
      <c r="A50" t="s">
        <v>1121</v>
      </c>
      <c r="B50" t="s">
        <v>1122</v>
      </c>
      <c r="C50" t="s">
        <v>76</v>
      </c>
    </row>
    <row r="51" spans="1:3" ht="12.75">
      <c r="A51" t="s">
        <v>1123</v>
      </c>
      <c r="B51" t="s">
        <v>1124</v>
      </c>
      <c r="C51" t="s">
        <v>327</v>
      </c>
    </row>
    <row r="52" spans="1:3" ht="12.75">
      <c r="A52" t="s">
        <v>1125</v>
      </c>
      <c r="B52" t="s">
        <v>1126</v>
      </c>
      <c r="C52" t="s">
        <v>66</v>
      </c>
    </row>
    <row r="53" spans="1:3" ht="12.75">
      <c r="A53" t="s">
        <v>1127</v>
      </c>
      <c r="B53" t="s">
        <v>1048</v>
      </c>
      <c r="C53" t="s">
        <v>361</v>
      </c>
    </row>
    <row r="54" spans="1:3" ht="12.75">
      <c r="A54" t="s">
        <v>1053</v>
      </c>
      <c r="B54" t="s">
        <v>1057</v>
      </c>
      <c r="C54" t="s">
        <v>45</v>
      </c>
    </row>
    <row r="55" spans="1:3" ht="12.75">
      <c r="A55" t="s">
        <v>1128</v>
      </c>
      <c r="B55" t="s">
        <v>1129</v>
      </c>
      <c r="C55" t="s">
        <v>307</v>
      </c>
    </row>
    <row r="56" spans="1:3" ht="12.75">
      <c r="A56" t="s">
        <v>1130</v>
      </c>
      <c r="B56" t="s">
        <v>1131</v>
      </c>
      <c r="C56" t="s">
        <v>313</v>
      </c>
    </row>
    <row r="57" spans="1:3" ht="12.75">
      <c r="A57" t="s">
        <v>1132</v>
      </c>
      <c r="B57" t="s">
        <v>1133</v>
      </c>
      <c r="C57" t="s">
        <v>423</v>
      </c>
    </row>
    <row r="58" spans="1:3" ht="12.75">
      <c r="A58" t="s">
        <v>1134</v>
      </c>
      <c r="B58" t="s">
        <v>1133</v>
      </c>
      <c r="C58" t="s">
        <v>471</v>
      </c>
    </row>
    <row r="59" spans="1:3" ht="12.75">
      <c r="A59" t="s">
        <v>1135</v>
      </c>
      <c r="B59" t="s">
        <v>1136</v>
      </c>
      <c r="C59" t="s">
        <v>98</v>
      </c>
    </row>
    <row r="60" spans="1:3" ht="12.75">
      <c r="A60" t="s">
        <v>1137</v>
      </c>
      <c r="B60" t="s">
        <v>1138</v>
      </c>
      <c r="C60" t="s">
        <v>393</v>
      </c>
    </row>
    <row r="61" spans="1:3" ht="12.75">
      <c r="A61" t="s">
        <v>1139</v>
      </c>
      <c r="B61" t="s">
        <v>1140</v>
      </c>
      <c r="C61" t="s">
        <v>173</v>
      </c>
    </row>
    <row r="62" spans="1:3" ht="12.75">
      <c r="A62" t="s">
        <v>1141</v>
      </c>
      <c r="B62" t="s">
        <v>1142</v>
      </c>
      <c r="C62" t="s">
        <v>129</v>
      </c>
    </row>
    <row r="63" spans="1:3" ht="12.75">
      <c r="A63" t="s">
        <v>1143</v>
      </c>
      <c r="B63" t="s">
        <v>1144</v>
      </c>
      <c r="C63" t="s">
        <v>189</v>
      </c>
    </row>
    <row r="64" spans="1:3" ht="12.75">
      <c r="A64" t="s">
        <v>1145</v>
      </c>
      <c r="B64" t="s">
        <v>1146</v>
      </c>
      <c r="C64" t="s">
        <v>199</v>
      </c>
    </row>
    <row r="65" spans="1:3" ht="12.75">
      <c r="A65" t="s">
        <v>1147</v>
      </c>
      <c r="B65" t="s">
        <v>1148</v>
      </c>
      <c r="C65" t="s">
        <v>223</v>
      </c>
    </row>
    <row r="66" spans="1:3" ht="12.75">
      <c r="A66" t="s">
        <v>1149</v>
      </c>
      <c r="B66" t="s">
        <v>1150</v>
      </c>
      <c r="C66" t="s">
        <v>235</v>
      </c>
    </row>
    <row r="67" spans="1:3" ht="12.75">
      <c r="A67" t="s">
        <v>1151</v>
      </c>
      <c r="B67" t="s">
        <v>1152</v>
      </c>
      <c r="C67" t="s">
        <v>445</v>
      </c>
    </row>
    <row r="68" spans="1:3" ht="12.75">
      <c r="A68" s="28" t="s">
        <v>1153</v>
      </c>
      <c r="B68" t="s">
        <v>1154</v>
      </c>
      <c r="C68" t="s">
        <v>371</v>
      </c>
    </row>
    <row r="69" spans="1:3" ht="12.75">
      <c r="A69" t="s">
        <v>1155</v>
      </c>
      <c r="B69" t="s">
        <v>1156</v>
      </c>
      <c r="C69" t="s">
        <v>357</v>
      </c>
    </row>
    <row r="70" spans="1:3" ht="12.75">
      <c r="A70" t="s">
        <v>1157</v>
      </c>
      <c r="B70" t="s">
        <v>1158</v>
      </c>
      <c r="C70" t="s">
        <v>465</v>
      </c>
    </row>
    <row r="71" spans="1:3" ht="12.75">
      <c r="A71" t="s">
        <v>1159</v>
      </c>
      <c r="B71" t="s">
        <v>1160</v>
      </c>
      <c r="C71" t="s">
        <v>467</v>
      </c>
    </row>
    <row r="72" spans="1:3" ht="12.75">
      <c r="A72" t="s">
        <v>1161</v>
      </c>
      <c r="B72" t="s">
        <v>1162</v>
      </c>
      <c r="C72" t="s">
        <v>112</v>
      </c>
    </row>
    <row r="73" spans="1:3" ht="12.75">
      <c r="A73" t="s">
        <v>1163</v>
      </c>
      <c r="B73" t="s">
        <v>1164</v>
      </c>
      <c r="C73" t="s">
        <v>459</v>
      </c>
    </row>
    <row r="74" spans="1:3" ht="12.75">
      <c r="A74" t="s">
        <v>1165</v>
      </c>
      <c r="B74" t="s">
        <v>1113</v>
      </c>
      <c r="C74" t="s">
        <v>185</v>
      </c>
    </row>
    <row r="75" spans="1:3" ht="12.75">
      <c r="A75" t="s">
        <v>1166</v>
      </c>
      <c r="B75" t="s">
        <v>1167</v>
      </c>
      <c r="C75" t="s">
        <v>149</v>
      </c>
    </row>
    <row r="76" spans="1:3" ht="12.75">
      <c r="A76" t="s">
        <v>1168</v>
      </c>
      <c r="B76" t="s">
        <v>1169</v>
      </c>
      <c r="C76" t="s">
        <v>419</v>
      </c>
    </row>
    <row r="77" spans="1:3" ht="12.75">
      <c r="A77" t="s">
        <v>1170</v>
      </c>
      <c r="B77" t="s">
        <v>1077</v>
      </c>
      <c r="C77" t="s">
        <v>309</v>
      </c>
    </row>
    <row r="78" spans="1:3" ht="12.75">
      <c r="A78" t="s">
        <v>1171</v>
      </c>
      <c r="B78" t="s">
        <v>1172</v>
      </c>
      <c r="C78" t="s">
        <v>153</v>
      </c>
    </row>
    <row r="79" spans="1:3" ht="12.75">
      <c r="A79" t="s">
        <v>1173</v>
      </c>
      <c r="B79" t="s">
        <v>1174</v>
      </c>
      <c r="C79" t="s">
        <v>101</v>
      </c>
    </row>
    <row r="80" spans="1:3" ht="12.75">
      <c r="A80" t="s">
        <v>1175</v>
      </c>
      <c r="B80" t="s">
        <v>1176</v>
      </c>
      <c r="C80" t="s">
        <v>90</v>
      </c>
    </row>
    <row r="81" spans="1:3" ht="12.75">
      <c r="A81" t="s">
        <v>1177</v>
      </c>
      <c r="B81" t="s">
        <v>1178</v>
      </c>
      <c r="C81" t="s">
        <v>305</v>
      </c>
    </row>
    <row r="82" spans="1:3" ht="12.75">
      <c r="A82" t="s">
        <v>1179</v>
      </c>
      <c r="B82" t="s">
        <v>1180</v>
      </c>
      <c r="C82" t="s">
        <v>243</v>
      </c>
    </row>
    <row r="83" spans="1:3" ht="12.75">
      <c r="A83" t="s">
        <v>1181</v>
      </c>
      <c r="B83" t="s">
        <v>1182</v>
      </c>
      <c r="C83" t="s">
        <v>215</v>
      </c>
    </row>
    <row r="84" spans="1:3" ht="12.75">
      <c r="A84" t="s">
        <v>1183</v>
      </c>
      <c r="B84" t="s">
        <v>1184</v>
      </c>
      <c r="C84" t="s">
        <v>331</v>
      </c>
    </row>
    <row r="85" spans="1:3" ht="12.75">
      <c r="A85" t="s">
        <v>1185</v>
      </c>
      <c r="B85" t="s">
        <v>1186</v>
      </c>
      <c r="C85" t="s">
        <v>147</v>
      </c>
    </row>
    <row r="86" spans="1:3" ht="12.75">
      <c r="A86" t="s">
        <v>1187</v>
      </c>
      <c r="B86" t="s">
        <v>1188</v>
      </c>
      <c r="C86" t="s">
        <v>167</v>
      </c>
    </row>
    <row r="87" spans="1:3" ht="12.75">
      <c r="A87" t="s">
        <v>1189</v>
      </c>
      <c r="B87" t="s">
        <v>1190</v>
      </c>
      <c r="C87" t="s">
        <v>219</v>
      </c>
    </row>
    <row r="88" spans="1:3" ht="12.75">
      <c r="A88" t="s">
        <v>1191</v>
      </c>
      <c r="B88" t="s">
        <v>1192</v>
      </c>
      <c r="C88" t="s">
        <v>231</v>
      </c>
    </row>
    <row r="89" spans="1:3" ht="12.75">
      <c r="A89" t="s">
        <v>1124</v>
      </c>
      <c r="B89" t="s">
        <v>1193</v>
      </c>
      <c r="C89" t="s">
        <v>351</v>
      </c>
    </row>
    <row r="90" spans="1:3" ht="12.75">
      <c r="A90" s="28" t="s">
        <v>1194</v>
      </c>
      <c r="B90" t="s">
        <v>1195</v>
      </c>
      <c r="C90" t="s">
        <v>487</v>
      </c>
    </row>
    <row r="91" spans="1:3" ht="12.75">
      <c r="A91" t="s">
        <v>1058</v>
      </c>
      <c r="B91" t="s">
        <v>1196</v>
      </c>
      <c r="C91" t="s">
        <v>389</v>
      </c>
    </row>
    <row r="92" spans="1:3" ht="12.75">
      <c r="A92" t="s">
        <v>1197</v>
      </c>
      <c r="B92" t="s">
        <v>1198</v>
      </c>
      <c r="C92" t="s">
        <v>229</v>
      </c>
    </row>
    <row r="93" spans="1:3" ht="12.75">
      <c r="A93" t="s">
        <v>1115</v>
      </c>
      <c r="B93" t="s">
        <v>1199</v>
      </c>
      <c r="C93" t="s">
        <v>453</v>
      </c>
    </row>
    <row r="94" spans="1:3" ht="12.75">
      <c r="A94" t="s">
        <v>1200</v>
      </c>
      <c r="B94" t="s">
        <v>1201</v>
      </c>
      <c r="C94" t="s">
        <v>265</v>
      </c>
    </row>
    <row r="95" spans="1:3" ht="12.75">
      <c r="A95" t="s">
        <v>1202</v>
      </c>
      <c r="B95" t="s">
        <v>1203</v>
      </c>
      <c r="C95" t="s">
        <v>321</v>
      </c>
    </row>
    <row r="96" spans="1:3" ht="12.75">
      <c r="A96" t="s">
        <v>1204</v>
      </c>
      <c r="B96" t="s">
        <v>1205</v>
      </c>
      <c r="C96" t="s">
        <v>33</v>
      </c>
    </row>
    <row r="97" spans="1:3" ht="12.75">
      <c r="A97" t="s">
        <v>1206</v>
      </c>
      <c r="B97" t="s">
        <v>1207</v>
      </c>
      <c r="C97" t="s">
        <v>367</v>
      </c>
    </row>
    <row r="98" spans="1:3" ht="12.75">
      <c r="A98" t="s">
        <v>1208</v>
      </c>
      <c r="B98" t="s">
        <v>1209</v>
      </c>
      <c r="C98" t="s">
        <v>271</v>
      </c>
    </row>
    <row r="99" spans="1:3" ht="12.75">
      <c r="A99" t="s">
        <v>1210</v>
      </c>
      <c r="B99" t="s">
        <v>1211</v>
      </c>
      <c r="C99" t="s">
        <v>237</v>
      </c>
    </row>
    <row r="100" spans="1:3" ht="12.75">
      <c r="A100" t="s">
        <v>1212</v>
      </c>
      <c r="B100" t="s">
        <v>1213</v>
      </c>
      <c r="C100" t="s">
        <v>118</v>
      </c>
    </row>
    <row r="101" spans="1:3" ht="12.75">
      <c r="A101" t="s">
        <v>1150</v>
      </c>
      <c r="B101" t="s">
        <v>1214</v>
      </c>
      <c r="C101" t="s">
        <v>249</v>
      </c>
    </row>
    <row r="102" spans="1:3" ht="12.75">
      <c r="A102" t="s">
        <v>1215</v>
      </c>
      <c r="B102" s="19" t="s">
        <v>1216</v>
      </c>
      <c r="C102" t="s">
        <v>449</v>
      </c>
    </row>
    <row r="103" spans="1:3" ht="12.75">
      <c r="A103" t="s">
        <v>1217</v>
      </c>
      <c r="B103" t="s">
        <v>1218</v>
      </c>
      <c r="C103" t="s">
        <v>233</v>
      </c>
    </row>
    <row r="104" spans="1:3" ht="12.75">
      <c r="A104" t="s">
        <v>1219</v>
      </c>
      <c r="B104" t="s">
        <v>1220</v>
      </c>
      <c r="C104" t="s">
        <v>301</v>
      </c>
    </row>
    <row r="105" spans="1:3" ht="12.75">
      <c r="A105" t="s">
        <v>1221</v>
      </c>
      <c r="B105" t="s">
        <v>1179</v>
      </c>
      <c r="C105" t="s">
        <v>181</v>
      </c>
    </row>
    <row r="106" spans="1:3" ht="12.75">
      <c r="A106" t="s">
        <v>1222</v>
      </c>
      <c r="B106" t="s">
        <v>1223</v>
      </c>
      <c r="C106" t="s">
        <v>451</v>
      </c>
    </row>
    <row r="107" spans="1:3" ht="12.75">
      <c r="A107" t="s">
        <v>1224</v>
      </c>
      <c r="B107" t="s">
        <v>1225</v>
      </c>
      <c r="C107" t="s">
        <v>108</v>
      </c>
    </row>
    <row r="108" spans="1:3" ht="12.75">
      <c r="A108" t="s">
        <v>1226</v>
      </c>
      <c r="B108" t="s">
        <v>1227</v>
      </c>
      <c r="C108" t="s">
        <v>481</v>
      </c>
    </row>
    <row r="109" spans="1:3" ht="12.75">
      <c r="A109" t="s">
        <v>1228</v>
      </c>
      <c r="B109" t="s">
        <v>1229</v>
      </c>
      <c r="C109" t="s">
        <v>217</v>
      </c>
    </row>
    <row r="110" spans="1:3" ht="12.75">
      <c r="A110" t="s">
        <v>1230</v>
      </c>
      <c r="B110" t="s">
        <v>1231</v>
      </c>
      <c r="C110" t="s">
        <v>131</v>
      </c>
    </row>
    <row r="111" spans="1:3" ht="12.75">
      <c r="A111" t="s">
        <v>1232</v>
      </c>
      <c r="B111" t="s">
        <v>1233</v>
      </c>
      <c r="C111" t="s">
        <v>163</v>
      </c>
    </row>
    <row r="112" spans="1:3" ht="12.75">
      <c r="A112" t="s">
        <v>1234</v>
      </c>
      <c r="B112" t="s">
        <v>1235</v>
      </c>
      <c r="C112" t="s">
        <v>483</v>
      </c>
    </row>
    <row r="113" spans="1:3" ht="12.75">
      <c r="A113" t="s">
        <v>1181</v>
      </c>
      <c r="B113" t="s">
        <v>1236</v>
      </c>
      <c r="C113" t="s">
        <v>30</v>
      </c>
    </row>
    <row r="114" spans="1:3" ht="12.75">
      <c r="A114" t="s">
        <v>1237</v>
      </c>
      <c r="B114" t="s">
        <v>1238</v>
      </c>
      <c r="C114" t="s">
        <v>103</v>
      </c>
    </row>
    <row r="115" spans="1:3" ht="12.75">
      <c r="A115" t="s">
        <v>1212</v>
      </c>
      <c r="B115" t="s">
        <v>1239</v>
      </c>
      <c r="C115" t="s">
        <v>26</v>
      </c>
    </row>
    <row r="116" spans="1:3" ht="12.75">
      <c r="A116" t="s">
        <v>1240</v>
      </c>
      <c r="B116" t="s">
        <v>1241</v>
      </c>
      <c r="C116" t="s">
        <v>127</v>
      </c>
    </row>
    <row r="117" spans="1:3" ht="12.75">
      <c r="A117" t="s">
        <v>1095</v>
      </c>
      <c r="B117" t="s">
        <v>1242</v>
      </c>
      <c r="C117" t="s">
        <v>279</v>
      </c>
    </row>
    <row r="118" spans="1:3" ht="12.75">
      <c r="A118" t="s">
        <v>1243</v>
      </c>
      <c r="B118" t="s">
        <v>1244</v>
      </c>
      <c r="C118" t="s">
        <v>413</v>
      </c>
    </row>
    <row r="119" spans="1:3" ht="12.75">
      <c r="A119" t="s">
        <v>1245</v>
      </c>
      <c r="B119" t="s">
        <v>1246</v>
      </c>
      <c r="C119" t="s">
        <v>363</v>
      </c>
    </row>
    <row r="120" spans="1:3" ht="12.75">
      <c r="A120" t="s">
        <v>1247</v>
      </c>
      <c r="B120" t="s">
        <v>1248</v>
      </c>
      <c r="C120" t="s">
        <v>439</v>
      </c>
    </row>
    <row r="121" spans="1:3" ht="12.75">
      <c r="A121" t="s">
        <v>1249</v>
      </c>
      <c r="B121" t="s">
        <v>1250</v>
      </c>
      <c r="C121" t="s">
        <v>82</v>
      </c>
    </row>
    <row r="122" spans="1:3" ht="12.75">
      <c r="A122" t="s">
        <v>1251</v>
      </c>
      <c r="B122" t="s">
        <v>1034</v>
      </c>
      <c r="C122" t="s">
        <v>355</v>
      </c>
    </row>
    <row r="123" spans="1:3" ht="12.75">
      <c r="A123" t="s">
        <v>1252</v>
      </c>
      <c r="B123" t="s">
        <v>1253</v>
      </c>
      <c r="C123" t="s">
        <v>175</v>
      </c>
    </row>
    <row r="124" spans="1:3" ht="12.75">
      <c r="A124" t="s">
        <v>1254</v>
      </c>
      <c r="B124" t="s">
        <v>1255</v>
      </c>
      <c r="C124" t="s">
        <v>203</v>
      </c>
    </row>
    <row r="125" spans="1:3" ht="12.75">
      <c r="A125" t="s">
        <v>1256</v>
      </c>
      <c r="B125" t="s">
        <v>1257</v>
      </c>
      <c r="C125" t="s">
        <v>207</v>
      </c>
    </row>
    <row r="126" spans="1:3" ht="12.75">
      <c r="A126" t="s">
        <v>1138</v>
      </c>
      <c r="B126" t="s">
        <v>1258</v>
      </c>
      <c r="C126" t="s">
        <v>68</v>
      </c>
    </row>
    <row r="127" spans="1:3" ht="12.75">
      <c r="A127" t="s">
        <v>1259</v>
      </c>
      <c r="B127" t="s">
        <v>1177</v>
      </c>
      <c r="C127" t="s">
        <v>54</v>
      </c>
    </row>
    <row r="128" spans="1:3" ht="12.75">
      <c r="A128" t="s">
        <v>1260</v>
      </c>
      <c r="B128" t="s">
        <v>1177</v>
      </c>
      <c r="C128" t="s">
        <v>461</v>
      </c>
    </row>
    <row r="129" spans="1:3" ht="12.75">
      <c r="A129" t="s">
        <v>1261</v>
      </c>
      <c r="B129" t="s">
        <v>1177</v>
      </c>
      <c r="C129" t="s">
        <v>425</v>
      </c>
    </row>
    <row r="130" spans="1:3" ht="12.75">
      <c r="A130" t="s">
        <v>1262</v>
      </c>
      <c r="B130" t="s">
        <v>1263</v>
      </c>
      <c r="C130" t="s">
        <v>245</v>
      </c>
    </row>
    <row r="131" spans="1:3" ht="12.75">
      <c r="A131" t="s">
        <v>1264</v>
      </c>
      <c r="B131" t="s">
        <v>1265</v>
      </c>
      <c r="C131" t="s">
        <v>273</v>
      </c>
    </row>
    <row r="132" spans="1:3" ht="12.75">
      <c r="A132" t="s">
        <v>1266</v>
      </c>
      <c r="B132" t="s">
        <v>1267</v>
      </c>
      <c r="C132" t="s">
        <v>139</v>
      </c>
    </row>
    <row r="133" spans="1:3" ht="12.75">
      <c r="A133" t="s">
        <v>1268</v>
      </c>
      <c r="B133" t="s">
        <v>1269</v>
      </c>
      <c r="C133" t="s">
        <v>485</v>
      </c>
    </row>
    <row r="134" spans="1:3" ht="12.75">
      <c r="A134" t="s">
        <v>1270</v>
      </c>
      <c r="B134" t="s">
        <v>1271</v>
      </c>
      <c r="C134" t="s">
        <v>403</v>
      </c>
    </row>
    <row r="135" spans="1:3" ht="12.75">
      <c r="A135" t="s">
        <v>1272</v>
      </c>
      <c r="B135" t="s">
        <v>1271</v>
      </c>
      <c r="C135" t="s">
        <v>70</v>
      </c>
    </row>
    <row r="136" spans="1:3" ht="12.75">
      <c r="A136" t="s">
        <v>1273</v>
      </c>
      <c r="B136" t="s">
        <v>1274</v>
      </c>
      <c r="C136" t="s">
        <v>343</v>
      </c>
    </row>
    <row r="137" spans="1:3" ht="12.75">
      <c r="A137" t="s">
        <v>1275</v>
      </c>
      <c r="B137" t="s">
        <v>1276</v>
      </c>
      <c r="C137" t="s">
        <v>261</v>
      </c>
    </row>
    <row r="138" spans="1:3" ht="12.75">
      <c r="A138" t="s">
        <v>1177</v>
      </c>
      <c r="B138" t="s">
        <v>1277</v>
      </c>
      <c r="C138" t="s">
        <v>50</v>
      </c>
    </row>
    <row r="139" spans="1:3" ht="12.75">
      <c r="A139" t="s">
        <v>1278</v>
      </c>
      <c r="B139" t="s">
        <v>1279</v>
      </c>
      <c r="C139" t="s">
        <v>353</v>
      </c>
    </row>
    <row r="140" spans="1:3" ht="12.75">
      <c r="A140" t="s">
        <v>1280</v>
      </c>
      <c r="B140" t="s">
        <v>1163</v>
      </c>
      <c r="C140" t="s">
        <v>463</v>
      </c>
    </row>
    <row r="141" spans="1:3" ht="12.75">
      <c r="A141" t="s">
        <v>1281</v>
      </c>
      <c r="B141" t="s">
        <v>1282</v>
      </c>
      <c r="C141" t="s">
        <v>79</v>
      </c>
    </row>
    <row r="142" spans="1:3" ht="12.75">
      <c r="A142" t="s">
        <v>1283</v>
      </c>
      <c r="B142" t="s">
        <v>1284</v>
      </c>
      <c r="C142" t="s">
        <v>281</v>
      </c>
    </row>
    <row r="143" spans="1:3" ht="12.75">
      <c r="A143" t="s">
        <v>1285</v>
      </c>
      <c r="B143" t="s">
        <v>1286</v>
      </c>
      <c r="C143" t="s">
        <v>92</v>
      </c>
    </row>
    <row r="144" spans="1:3" ht="12.75">
      <c r="A144" t="s">
        <v>1287</v>
      </c>
      <c r="B144" t="s">
        <v>1288</v>
      </c>
      <c r="C144" t="s">
        <v>479</v>
      </c>
    </row>
    <row r="145" spans="1:3" ht="12.75">
      <c r="A145" t="s">
        <v>1289</v>
      </c>
      <c r="B145" t="s">
        <v>1290</v>
      </c>
      <c r="C145" t="s">
        <v>297</v>
      </c>
    </row>
    <row r="146" spans="1:3" ht="12.75">
      <c r="A146" t="s">
        <v>1291</v>
      </c>
      <c r="B146" t="s">
        <v>1292</v>
      </c>
      <c r="C146" t="s">
        <v>209</v>
      </c>
    </row>
    <row r="147" spans="1:3" ht="12.75">
      <c r="A147" t="s">
        <v>1042</v>
      </c>
      <c r="B147" t="s">
        <v>1293</v>
      </c>
      <c r="C147" t="s">
        <v>193</v>
      </c>
    </row>
    <row r="148" spans="1:3" ht="12.75">
      <c r="A148" t="s">
        <v>1132</v>
      </c>
      <c r="B148" t="s">
        <v>1270</v>
      </c>
      <c r="C148" t="s">
        <v>339</v>
      </c>
    </row>
    <row r="149" spans="1:3" ht="12.75">
      <c r="A149" t="s">
        <v>1294</v>
      </c>
      <c r="B149" t="s">
        <v>1295</v>
      </c>
      <c r="C149" t="s">
        <v>8</v>
      </c>
    </row>
    <row r="150" spans="1:3" ht="12.75">
      <c r="A150" t="s">
        <v>1296</v>
      </c>
      <c r="B150" t="s">
        <v>1297</v>
      </c>
      <c r="C150" t="s">
        <v>397</v>
      </c>
    </row>
    <row r="151" spans="1:3" ht="12.75">
      <c r="A151" t="s">
        <v>1298</v>
      </c>
      <c r="B151" t="s">
        <v>1299</v>
      </c>
      <c r="C151" t="s">
        <v>195</v>
      </c>
    </row>
    <row r="152" spans="1:3" ht="12.75">
      <c r="A152" t="s">
        <v>1144</v>
      </c>
      <c r="B152" t="s">
        <v>1300</v>
      </c>
      <c r="C152" t="s">
        <v>373</v>
      </c>
    </row>
    <row r="153" spans="1:3" ht="12.75">
      <c r="A153" t="s">
        <v>1301</v>
      </c>
      <c r="B153" t="s">
        <v>1302</v>
      </c>
      <c r="C153" t="s">
        <v>157</v>
      </c>
    </row>
    <row r="154" spans="1:3" ht="12.75">
      <c r="A154" t="s">
        <v>1303</v>
      </c>
      <c r="B154" t="s">
        <v>1304</v>
      </c>
      <c r="C154" t="s">
        <v>375</v>
      </c>
    </row>
    <row r="155" spans="1:3" ht="12.75">
      <c r="A155" t="s">
        <v>1284</v>
      </c>
      <c r="B155" t="s">
        <v>1305</v>
      </c>
      <c r="C155" t="s">
        <v>121</v>
      </c>
    </row>
    <row r="156" spans="1:3" ht="12.75">
      <c r="A156" t="s">
        <v>1306</v>
      </c>
      <c r="B156" t="s">
        <v>1307</v>
      </c>
      <c r="C156" t="s">
        <v>311</v>
      </c>
    </row>
    <row r="157" spans="1:3" ht="12.75">
      <c r="A157" t="s">
        <v>1308</v>
      </c>
      <c r="B157" t="s">
        <v>1309</v>
      </c>
      <c r="C157" t="s">
        <v>473</v>
      </c>
    </row>
    <row r="158" spans="1:3" ht="12.75">
      <c r="A158" t="s">
        <v>1117</v>
      </c>
      <c r="B158" t="s">
        <v>1310</v>
      </c>
      <c r="C158" t="s">
        <v>391</v>
      </c>
    </row>
    <row r="159" spans="1:3" ht="12.75">
      <c r="A159" t="s">
        <v>1199</v>
      </c>
      <c r="B159" t="s">
        <v>1311</v>
      </c>
      <c r="C159" t="s">
        <v>399</v>
      </c>
    </row>
    <row r="160" spans="1:3" ht="12.75">
      <c r="A160" t="s">
        <v>1312</v>
      </c>
      <c r="B160" t="s">
        <v>1313</v>
      </c>
      <c r="C160" t="s">
        <v>135</v>
      </c>
    </row>
    <row r="161" spans="1:3" ht="12.75">
      <c r="A161" t="s">
        <v>1314</v>
      </c>
      <c r="B161" t="s">
        <v>1315</v>
      </c>
      <c r="C161" t="s">
        <v>475</v>
      </c>
    </row>
    <row r="162" spans="1:3" ht="12.75">
      <c r="A162" t="s">
        <v>1316</v>
      </c>
      <c r="B162" t="s">
        <v>1317</v>
      </c>
      <c r="C162" t="s">
        <v>37</v>
      </c>
    </row>
    <row r="163" spans="1:3" ht="12.75">
      <c r="A163" t="s">
        <v>1318</v>
      </c>
      <c r="B163" t="s">
        <v>1319</v>
      </c>
      <c r="C163" t="s">
        <v>443</v>
      </c>
    </row>
    <row r="164" spans="1:3" ht="12.75">
      <c r="A164" t="s">
        <v>1320</v>
      </c>
      <c r="B164" t="s">
        <v>1321</v>
      </c>
      <c r="C164" t="s">
        <v>259</v>
      </c>
    </row>
    <row r="165" spans="1:3" ht="12.75">
      <c r="A165" t="s">
        <v>1168</v>
      </c>
      <c r="B165" t="s">
        <v>1322</v>
      </c>
      <c r="C165" t="s">
        <v>145</v>
      </c>
    </row>
    <row r="166" spans="1:3" ht="12.75">
      <c r="A166" t="s">
        <v>1281</v>
      </c>
      <c r="B166" t="s">
        <v>1323</v>
      </c>
      <c r="C166" t="s">
        <v>1</v>
      </c>
    </row>
    <row r="167" spans="1:3" ht="12.75">
      <c r="A167" t="s">
        <v>1324</v>
      </c>
      <c r="B167" t="s">
        <v>1325</v>
      </c>
      <c r="C167" t="s">
        <v>345</v>
      </c>
    </row>
    <row r="168" spans="1:3" ht="12.75">
      <c r="A168" t="s">
        <v>1326</v>
      </c>
      <c r="B168" t="s">
        <v>1327</v>
      </c>
      <c r="C168" t="s">
        <v>269</v>
      </c>
    </row>
    <row r="169" spans="1:3" ht="12.75">
      <c r="A169" t="s">
        <v>1111</v>
      </c>
      <c r="B169" t="s">
        <v>1328</v>
      </c>
      <c r="C169" t="s">
        <v>387</v>
      </c>
    </row>
    <row r="170" spans="1:3" ht="12.75">
      <c r="A170" t="s">
        <v>1329</v>
      </c>
      <c r="B170" t="s">
        <v>1330</v>
      </c>
      <c r="C170" t="s">
        <v>323</v>
      </c>
    </row>
    <row r="171" spans="1:3" ht="12.75">
      <c r="A171" t="s">
        <v>1297</v>
      </c>
      <c r="B171" t="s">
        <v>1331</v>
      </c>
      <c r="C171" t="s">
        <v>59</v>
      </c>
    </row>
    <row r="172" spans="1:3" ht="12.75">
      <c r="A172" t="s">
        <v>1332</v>
      </c>
      <c r="B172" t="s">
        <v>1333</v>
      </c>
      <c r="C172" t="s">
        <v>285</v>
      </c>
    </row>
    <row r="173" spans="1:3" ht="12.75">
      <c r="A173" t="s">
        <v>1334</v>
      </c>
      <c r="B173" t="s">
        <v>1335</v>
      </c>
      <c r="C173" t="s">
        <v>73</v>
      </c>
    </row>
    <row r="174" spans="1:3" ht="12.75">
      <c r="A174" t="s">
        <v>1336</v>
      </c>
      <c r="B174" t="s">
        <v>1337</v>
      </c>
      <c r="C174" t="s">
        <v>255</v>
      </c>
    </row>
    <row r="175" spans="1:3" ht="12.75">
      <c r="A175" t="s">
        <v>1338</v>
      </c>
      <c r="B175" t="s">
        <v>1339</v>
      </c>
      <c r="C175" t="s">
        <v>315</v>
      </c>
    </row>
    <row r="176" spans="1:3" ht="12.75">
      <c r="A176" t="s">
        <v>1340</v>
      </c>
      <c r="B176" t="s">
        <v>1341</v>
      </c>
      <c r="C176" t="s">
        <v>409</v>
      </c>
    </row>
    <row r="177" spans="1:3" ht="12.75">
      <c r="A177" t="s">
        <v>1342</v>
      </c>
      <c r="B177" t="s">
        <v>1343</v>
      </c>
      <c r="C177" t="s">
        <v>227</v>
      </c>
    </row>
    <row r="178" spans="1:3" ht="12.75">
      <c r="A178" t="s">
        <v>1344</v>
      </c>
      <c r="B178" t="s">
        <v>1336</v>
      </c>
      <c r="C178" t="s">
        <v>137</v>
      </c>
    </row>
    <row r="179" spans="1:3" ht="12.75">
      <c r="A179" t="s">
        <v>1345</v>
      </c>
      <c r="B179" t="s">
        <v>1346</v>
      </c>
      <c r="C179" t="s">
        <v>333</v>
      </c>
    </row>
    <row r="180" spans="1:3" ht="12.75">
      <c r="A180" t="s">
        <v>1347</v>
      </c>
      <c r="B180" t="s">
        <v>1348</v>
      </c>
      <c r="C180" t="s">
        <v>183</v>
      </c>
    </row>
    <row r="181" spans="1:3" ht="12.75">
      <c r="A181" t="s">
        <v>1349</v>
      </c>
      <c r="B181" t="s">
        <v>1350</v>
      </c>
      <c r="C181" t="s">
        <v>87</v>
      </c>
    </row>
    <row r="182" spans="1:3" ht="12.75">
      <c r="A182" t="s">
        <v>1291</v>
      </c>
      <c r="B182" t="s">
        <v>1351</v>
      </c>
      <c r="C182" t="s">
        <v>35</v>
      </c>
    </row>
    <row r="183" spans="1:3" ht="12.75">
      <c r="A183" t="s">
        <v>1352</v>
      </c>
      <c r="B183" t="s">
        <v>1353</v>
      </c>
      <c r="C183" t="s">
        <v>455</v>
      </c>
    </row>
    <row r="184" spans="1:3" ht="12.75">
      <c r="A184" t="s">
        <v>1354</v>
      </c>
      <c r="B184" t="s">
        <v>1355</v>
      </c>
      <c r="C184" t="s">
        <v>289</v>
      </c>
    </row>
    <row r="185" spans="1:3" ht="12.75">
      <c r="A185" t="s">
        <v>1111</v>
      </c>
      <c r="B185" t="s">
        <v>1356</v>
      </c>
      <c r="C185" t="s">
        <v>429</v>
      </c>
    </row>
    <row r="186" spans="1:3" ht="12.75">
      <c r="A186" t="s">
        <v>1357</v>
      </c>
      <c r="B186" t="s">
        <v>1358</v>
      </c>
      <c r="C186" t="s">
        <v>42</v>
      </c>
    </row>
    <row r="187" spans="1:3" ht="12.75">
      <c r="A187" t="s">
        <v>1359</v>
      </c>
      <c r="B187" t="s">
        <v>1360</v>
      </c>
      <c r="C187" t="s">
        <v>84</v>
      </c>
    </row>
    <row r="188" spans="1:3" ht="12.75">
      <c r="A188" t="s">
        <v>1048</v>
      </c>
      <c r="B188" t="s">
        <v>1361</v>
      </c>
      <c r="C188" t="s">
        <v>287</v>
      </c>
    </row>
    <row r="189" spans="1:3" ht="12.75">
      <c r="A189" t="s">
        <v>1362</v>
      </c>
      <c r="B189" t="s">
        <v>1363</v>
      </c>
      <c r="C189" t="s">
        <v>197</v>
      </c>
    </row>
    <row r="190" spans="1:3" ht="12.75">
      <c r="A190" t="s">
        <v>1291</v>
      </c>
      <c r="B190" t="s">
        <v>1364</v>
      </c>
      <c r="C190" t="s">
        <v>469</v>
      </c>
    </row>
    <row r="191" spans="1:3" ht="12.75">
      <c r="A191" t="s">
        <v>1336</v>
      </c>
      <c r="B191" t="s">
        <v>1365</v>
      </c>
      <c r="C191" t="s">
        <v>15</v>
      </c>
    </row>
    <row r="192" spans="1:3" ht="12.75">
      <c r="A192" t="s">
        <v>1130</v>
      </c>
      <c r="B192" t="s">
        <v>1366</v>
      </c>
      <c r="C192" t="s">
        <v>161</v>
      </c>
    </row>
    <row r="193" spans="1:3" ht="12.75">
      <c r="A193" t="s">
        <v>1367</v>
      </c>
      <c r="B193" t="s">
        <v>1368</v>
      </c>
      <c r="C193" t="s">
        <v>253</v>
      </c>
    </row>
    <row r="194" spans="1:3" ht="12.75">
      <c r="A194" t="s">
        <v>1369</v>
      </c>
      <c r="B194" t="s">
        <v>1370</v>
      </c>
      <c r="C194" t="s">
        <v>299</v>
      </c>
    </row>
    <row r="195" spans="1:3" ht="12.75">
      <c r="A195" t="s">
        <v>1371</v>
      </c>
      <c r="B195" t="s">
        <v>1372</v>
      </c>
      <c r="C195" t="s">
        <v>295</v>
      </c>
    </row>
    <row r="196" spans="1:3" ht="12.75">
      <c r="A196" t="s">
        <v>1373</v>
      </c>
      <c r="B196" t="s">
        <v>1374</v>
      </c>
      <c r="C196" t="s">
        <v>435</v>
      </c>
    </row>
    <row r="197" spans="1:3" ht="12.75">
      <c r="A197" t="s">
        <v>1375</v>
      </c>
      <c r="B197" t="s">
        <v>1376</v>
      </c>
      <c r="C197" t="s">
        <v>267</v>
      </c>
    </row>
    <row r="198" spans="1:3" ht="12.75">
      <c r="A198" t="s">
        <v>1377</v>
      </c>
      <c r="B198" t="s">
        <v>1378</v>
      </c>
      <c r="C198" t="s">
        <v>411</v>
      </c>
    </row>
    <row r="199" spans="1:3" ht="12.75">
      <c r="A199" t="s">
        <v>1379</v>
      </c>
      <c r="B199" t="s">
        <v>1332</v>
      </c>
      <c r="C199" t="s">
        <v>151</v>
      </c>
    </row>
    <row r="200" spans="1:3" ht="12.75">
      <c r="A200" t="s">
        <v>1380</v>
      </c>
      <c r="B200" t="s">
        <v>1371</v>
      </c>
      <c r="C200" t="s">
        <v>155</v>
      </c>
    </row>
    <row r="201" spans="1:3" ht="12.75">
      <c r="A201" t="s">
        <v>1304</v>
      </c>
      <c r="B201" t="s">
        <v>1381</v>
      </c>
      <c r="C201" t="s">
        <v>349</v>
      </c>
    </row>
    <row r="202" spans="1:3" ht="12.75">
      <c r="A202" t="s">
        <v>1382</v>
      </c>
      <c r="B202" t="s">
        <v>1383</v>
      </c>
      <c r="C202" t="s">
        <v>369</v>
      </c>
    </row>
    <row r="203" spans="1:3" ht="12.75">
      <c r="A203" t="s">
        <v>1384</v>
      </c>
      <c r="B203" t="s">
        <v>1385</v>
      </c>
      <c r="C203" t="s">
        <v>275</v>
      </c>
    </row>
    <row r="204" spans="1:3" ht="12.75">
      <c r="A204" t="s">
        <v>1386</v>
      </c>
      <c r="B204" t="s">
        <v>1387</v>
      </c>
      <c r="C204" t="s">
        <v>40</v>
      </c>
    </row>
    <row r="205" spans="1:3" ht="12.75">
      <c r="A205" t="s">
        <v>1388</v>
      </c>
      <c r="B205" t="s">
        <v>1389</v>
      </c>
      <c r="C205" t="s">
        <v>241</v>
      </c>
    </row>
    <row r="206" spans="1:3" ht="12.75">
      <c r="A206" t="s">
        <v>1390</v>
      </c>
      <c r="B206" t="s">
        <v>1391</v>
      </c>
      <c r="C206" t="s">
        <v>141</v>
      </c>
    </row>
    <row r="207" spans="1:3" ht="12.75">
      <c r="A207" t="s">
        <v>1392</v>
      </c>
      <c r="B207" t="s">
        <v>1393</v>
      </c>
      <c r="C207" t="s">
        <v>159</v>
      </c>
    </row>
    <row r="208" spans="1:3" ht="12.75">
      <c r="A208" t="s">
        <v>1394</v>
      </c>
      <c r="B208" t="s">
        <v>1395</v>
      </c>
      <c r="C208" t="s">
        <v>19</v>
      </c>
    </row>
    <row r="209" spans="1:3" ht="12.75">
      <c r="A209" t="s">
        <v>1396</v>
      </c>
      <c r="B209" t="s">
        <v>1397</v>
      </c>
      <c r="C209" t="s">
        <v>385</v>
      </c>
    </row>
    <row r="210" spans="1:3" ht="12.75">
      <c r="A210" t="s">
        <v>1398</v>
      </c>
      <c r="B210" t="s">
        <v>1399</v>
      </c>
      <c r="C210" t="s">
        <v>171</v>
      </c>
    </row>
    <row r="211" spans="1:3" ht="12.75">
      <c r="A211" t="s">
        <v>1400</v>
      </c>
      <c r="B211" t="s">
        <v>1401</v>
      </c>
      <c r="C211" t="s">
        <v>437</v>
      </c>
    </row>
    <row r="212" spans="1:3" ht="12.75">
      <c r="A212" t="s">
        <v>1402</v>
      </c>
      <c r="B212" t="s">
        <v>1403</v>
      </c>
      <c r="C212" t="s">
        <v>405</v>
      </c>
    </row>
    <row r="213" spans="1:3" ht="12.75">
      <c r="A213" t="s">
        <v>1404</v>
      </c>
      <c r="B213" t="s">
        <v>1405</v>
      </c>
      <c r="C213" t="s">
        <v>251</v>
      </c>
    </row>
    <row r="214" spans="1:3" ht="12.75">
      <c r="A214" t="s">
        <v>1406</v>
      </c>
      <c r="B214" t="s">
        <v>1407</v>
      </c>
      <c r="C214" t="s">
        <v>225</v>
      </c>
    </row>
    <row r="215" spans="1:3" ht="12.75">
      <c r="A215" t="s">
        <v>1408</v>
      </c>
      <c r="B215" t="s">
        <v>1409</v>
      </c>
      <c r="C215" t="s">
        <v>337</v>
      </c>
    </row>
    <row r="216" spans="1:3" ht="12.75">
      <c r="A216" t="s">
        <v>1410</v>
      </c>
      <c r="B216" t="s">
        <v>1411</v>
      </c>
      <c r="C216" t="s">
        <v>187</v>
      </c>
    </row>
    <row r="217" spans="1:3" ht="12.75">
      <c r="A217" t="s">
        <v>1412</v>
      </c>
      <c r="B217" t="s">
        <v>1413</v>
      </c>
      <c r="C217" t="s">
        <v>317</v>
      </c>
    </row>
    <row r="218" spans="1:3" ht="12.75">
      <c r="A218" t="s">
        <v>1311</v>
      </c>
      <c r="B218" t="s">
        <v>1414</v>
      </c>
      <c r="C218" t="s">
        <v>177</v>
      </c>
    </row>
    <row r="219" spans="1:3" ht="12.75">
      <c r="A219" t="s">
        <v>1415</v>
      </c>
      <c r="B219" t="s">
        <v>1416</v>
      </c>
      <c r="C219" t="s">
        <v>347</v>
      </c>
    </row>
    <row r="220" spans="1:3" ht="12.75">
      <c r="A220" t="s">
        <v>1417</v>
      </c>
      <c r="B220" t="s">
        <v>1418</v>
      </c>
      <c r="C220" t="s">
        <v>319</v>
      </c>
    </row>
    <row r="221" spans="1:3" ht="12.75">
      <c r="A221" t="s">
        <v>1419</v>
      </c>
      <c r="B221" t="s">
        <v>1420</v>
      </c>
      <c r="C221" t="s">
        <v>106</v>
      </c>
    </row>
    <row r="222" spans="1:3" ht="12.75">
      <c r="A222" t="s">
        <v>1168</v>
      </c>
      <c r="B222" t="s">
        <v>1420</v>
      </c>
      <c r="C222" t="s">
        <v>457</v>
      </c>
    </row>
    <row r="223" spans="1:3" ht="12.75">
      <c r="A223" t="s">
        <v>1421</v>
      </c>
      <c r="B223" t="s">
        <v>1422</v>
      </c>
      <c r="C223" t="s">
        <v>489</v>
      </c>
    </row>
    <row r="224" spans="1:3" ht="12.75">
      <c r="A224" t="s">
        <v>1423</v>
      </c>
      <c r="B224" t="s">
        <v>1424</v>
      </c>
      <c r="C224" t="s">
        <v>123</v>
      </c>
    </row>
    <row r="225" spans="1:3" ht="12.75">
      <c r="A225" t="s">
        <v>1425</v>
      </c>
      <c r="B225" t="s">
        <v>1426</v>
      </c>
      <c r="C225" t="s">
        <v>179</v>
      </c>
    </row>
    <row r="226" spans="1:3" ht="12.75">
      <c r="A226" t="s">
        <v>1427</v>
      </c>
      <c r="B226" t="s">
        <v>1428</v>
      </c>
      <c r="C226" t="s">
        <v>303</v>
      </c>
    </row>
    <row r="272" ht="12.75">
      <c r="B272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W285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1" width="20.421875" style="0" customWidth="1"/>
    <col min="2" max="2" width="20.421875" style="1" customWidth="1"/>
    <col min="3" max="3" width="20.421875" style="7" customWidth="1"/>
    <col min="4" max="4" width="3.8515625" style="0" customWidth="1"/>
    <col min="5" max="5" width="7.421875" style="29" customWidth="1"/>
    <col min="6" max="6" width="20.421875" style="30" customWidth="1"/>
    <col min="7" max="7" width="3.8515625" style="0" customWidth="1"/>
    <col min="8" max="8" width="7.421875" style="29" customWidth="1"/>
    <col min="9" max="9" width="20.421875" style="30" customWidth="1"/>
    <col min="10" max="10" width="3.8515625" style="0" customWidth="1"/>
    <col min="11" max="11" width="7.421875" style="29" customWidth="1"/>
    <col min="12" max="12" width="20.421875" style="30" customWidth="1"/>
    <col min="13" max="13" width="3.8515625" style="0" customWidth="1"/>
    <col min="14" max="14" width="7.421875" style="29" customWidth="1"/>
    <col min="15" max="15" width="20.421875" style="30" customWidth="1"/>
    <col min="16" max="16" width="3.8515625" style="0" customWidth="1"/>
    <col min="17" max="17" width="7.421875" style="29" customWidth="1"/>
    <col min="18" max="18" width="20.421875" style="30" customWidth="1"/>
    <col min="19" max="19" width="3.8515625" style="0" customWidth="1"/>
    <col min="20" max="20" width="7.421875" style="29" customWidth="1"/>
    <col min="21" max="21" width="20.421875" style="30" customWidth="1"/>
    <col min="22" max="22" width="3.8515625" style="0" customWidth="1"/>
    <col min="23" max="23" width="7.421875" style="29" customWidth="1"/>
    <col min="24" max="24" width="4.00390625" style="0" customWidth="1"/>
    <col min="25" max="31" width="9.140625" style="0" customWidth="1"/>
    <col min="32" max="256" width="11.57421875" style="0" customWidth="1"/>
  </cols>
  <sheetData>
    <row r="1" spans="1:23" ht="12.75">
      <c r="A1" s="1" t="s">
        <v>1429</v>
      </c>
      <c r="C1" s="7" t="s">
        <v>1430</v>
      </c>
      <c r="E1" s="29" t="s">
        <v>1431</v>
      </c>
      <c r="F1" s="30" t="s">
        <v>1432</v>
      </c>
      <c r="G1" s="1"/>
      <c r="H1" s="29" t="s">
        <v>1431</v>
      </c>
      <c r="I1" s="30" t="s">
        <v>1433</v>
      </c>
      <c r="J1" s="1"/>
      <c r="K1" s="29" t="s">
        <v>1431</v>
      </c>
      <c r="L1" s="30" t="s">
        <v>1434</v>
      </c>
      <c r="N1" s="29" t="s">
        <v>1431</v>
      </c>
      <c r="O1" s="30" t="s">
        <v>1435</v>
      </c>
      <c r="Q1" s="29" t="s">
        <v>1431</v>
      </c>
      <c r="R1" s="30" t="s">
        <v>1436</v>
      </c>
      <c r="T1" s="29" t="s">
        <v>1431</v>
      </c>
      <c r="U1" s="30" t="s">
        <v>1437</v>
      </c>
      <c r="W1" s="29" t="s">
        <v>1431</v>
      </c>
    </row>
    <row r="2" spans="1:12" ht="12.75">
      <c r="A2" s="31" t="s">
        <v>1438</v>
      </c>
      <c r="B2" s="1" t="s">
        <v>1439</v>
      </c>
      <c r="C2" s="7" t="s">
        <v>376</v>
      </c>
      <c r="D2" t="s">
        <v>1440</v>
      </c>
      <c r="E2" s="29">
        <v>1</v>
      </c>
      <c r="F2" s="30" t="s">
        <v>1441</v>
      </c>
      <c r="L2" s="7"/>
    </row>
    <row r="3" spans="1:12" ht="12.75">
      <c r="A3" s="31" t="s">
        <v>1438</v>
      </c>
      <c r="B3" s="1" t="s">
        <v>1439</v>
      </c>
      <c r="C3" s="7" t="s">
        <v>378</v>
      </c>
      <c r="D3" t="s">
        <v>1442</v>
      </c>
      <c r="E3" s="29">
        <v>1</v>
      </c>
      <c r="F3" s="30" t="s">
        <v>1441</v>
      </c>
      <c r="L3" s="7"/>
    </row>
    <row r="4" spans="1:12" ht="12.75">
      <c r="A4" s="31" t="s">
        <v>1443</v>
      </c>
      <c r="B4" s="1" t="s">
        <v>1444</v>
      </c>
      <c r="C4" s="7" t="s">
        <v>380</v>
      </c>
      <c r="D4" t="s">
        <v>1445</v>
      </c>
      <c r="E4" s="29">
        <v>1</v>
      </c>
      <c r="F4" s="30" t="s">
        <v>1441</v>
      </c>
      <c r="G4" s="32"/>
      <c r="L4" s="7"/>
    </row>
    <row r="5" spans="1:12" ht="12.75">
      <c r="A5" s="31" t="s">
        <v>1443</v>
      </c>
      <c r="B5" s="1" t="s">
        <v>1444</v>
      </c>
      <c r="C5" s="7" t="s">
        <v>382</v>
      </c>
      <c r="D5" t="s">
        <v>1446</v>
      </c>
      <c r="E5" s="29">
        <v>1</v>
      </c>
      <c r="F5" s="30" t="s">
        <v>1441</v>
      </c>
      <c r="L5" s="7"/>
    </row>
    <row r="6" spans="1:12" ht="12.75">
      <c r="A6" s="31" t="s">
        <v>1443</v>
      </c>
      <c r="B6" s="1" t="s">
        <v>1444</v>
      </c>
      <c r="C6" s="7" t="s">
        <v>384</v>
      </c>
      <c r="D6" t="s">
        <v>1447</v>
      </c>
      <c r="E6" s="29">
        <v>1</v>
      </c>
      <c r="F6" s="30" t="s">
        <v>1441</v>
      </c>
      <c r="L6" s="7"/>
    </row>
    <row r="7" spans="1:12" ht="12.75">
      <c r="A7" s="31" t="s">
        <v>1443</v>
      </c>
      <c r="B7" s="1" t="s">
        <v>1444</v>
      </c>
      <c r="C7" s="7" t="s">
        <v>386</v>
      </c>
      <c r="D7" t="s">
        <v>1448</v>
      </c>
      <c r="E7" s="29">
        <v>1</v>
      </c>
      <c r="F7" s="30" t="s">
        <v>1441</v>
      </c>
      <c r="L7" s="7"/>
    </row>
    <row r="8" spans="1:12" ht="12.75">
      <c r="A8" s="31" t="s">
        <v>1449</v>
      </c>
      <c r="B8" s="1" t="s">
        <v>1450</v>
      </c>
      <c r="C8" s="7" t="s">
        <v>1451</v>
      </c>
      <c r="D8" s="1"/>
      <c r="F8" s="30" t="s">
        <v>1441</v>
      </c>
      <c r="L8" s="7"/>
    </row>
    <row r="9" spans="1:12" ht="12.75">
      <c r="A9" s="31" t="s">
        <v>1452</v>
      </c>
      <c r="B9" s="1" t="s">
        <v>1453</v>
      </c>
      <c r="D9" t="s">
        <v>1454</v>
      </c>
      <c r="F9" s="30" t="s">
        <v>1441</v>
      </c>
      <c r="L9" s="7"/>
    </row>
    <row r="10" spans="1:12" ht="12.75">
      <c r="A10" s="31" t="s">
        <v>1455</v>
      </c>
      <c r="B10" s="31" t="s">
        <v>1456</v>
      </c>
      <c r="C10" s="7" t="s">
        <v>1451</v>
      </c>
      <c r="D10" s="1"/>
      <c r="F10" s="30" t="s">
        <v>1441</v>
      </c>
      <c r="L10" s="7"/>
    </row>
    <row r="11" spans="1:12" ht="12.75">
      <c r="A11" s="31" t="s">
        <v>1457</v>
      </c>
      <c r="B11" s="31" t="s">
        <v>1458</v>
      </c>
      <c r="C11" s="7" t="s">
        <v>402</v>
      </c>
      <c r="D11" t="s">
        <v>1459</v>
      </c>
      <c r="E11" s="29">
        <v>0.15</v>
      </c>
      <c r="F11" s="30" t="s">
        <v>1441</v>
      </c>
      <c r="L11" s="7"/>
    </row>
    <row r="12" spans="1:12" ht="12.75">
      <c r="A12" s="31" t="s">
        <v>1457</v>
      </c>
      <c r="B12" s="31" t="s">
        <v>1460</v>
      </c>
      <c r="C12" s="7" t="s">
        <v>404</v>
      </c>
      <c r="D12" t="s">
        <v>1461</v>
      </c>
      <c r="E12" s="29">
        <v>0.15</v>
      </c>
      <c r="F12" s="30" t="s">
        <v>1441</v>
      </c>
      <c r="L12" s="7"/>
    </row>
    <row r="13" spans="1:12" ht="12.75">
      <c r="A13" s="31" t="s">
        <v>1457</v>
      </c>
      <c r="B13" s="31" t="s">
        <v>1460</v>
      </c>
      <c r="C13" s="7" t="s">
        <v>406</v>
      </c>
      <c r="D13" t="s">
        <v>1462</v>
      </c>
      <c r="E13" s="29">
        <v>0.15</v>
      </c>
      <c r="F13" s="30" t="s">
        <v>1441</v>
      </c>
      <c r="L13" s="7"/>
    </row>
    <row r="14" spans="1:12" ht="12.75">
      <c r="A14" s="31" t="s">
        <v>1457</v>
      </c>
      <c r="B14" s="31" t="s">
        <v>1460</v>
      </c>
      <c r="C14" s="7" t="s">
        <v>408</v>
      </c>
      <c r="D14" t="s">
        <v>1463</v>
      </c>
      <c r="E14" s="29">
        <v>0.15</v>
      </c>
      <c r="F14" s="30" t="s">
        <v>1441</v>
      </c>
      <c r="L14" s="7"/>
    </row>
    <row r="15" spans="1:12" ht="12.75">
      <c r="A15" s="31" t="s">
        <v>1457</v>
      </c>
      <c r="B15" s="31" t="s">
        <v>1460</v>
      </c>
      <c r="C15" s="7" t="s">
        <v>410</v>
      </c>
      <c r="D15" t="s">
        <v>1464</v>
      </c>
      <c r="E15" s="29">
        <v>0.15</v>
      </c>
      <c r="F15" s="30" t="s">
        <v>1441</v>
      </c>
      <c r="L15" s="7"/>
    </row>
    <row r="16" spans="1:12" ht="12.75">
      <c r="A16" s="31" t="s">
        <v>1457</v>
      </c>
      <c r="B16" s="31" t="s">
        <v>1460</v>
      </c>
      <c r="C16" s="7" t="s">
        <v>412</v>
      </c>
      <c r="D16" t="s">
        <v>1465</v>
      </c>
      <c r="E16" s="29">
        <v>0.15</v>
      </c>
      <c r="F16" s="30" t="s">
        <v>1441</v>
      </c>
      <c r="L16" s="7"/>
    </row>
    <row r="17" spans="1:12" ht="12.75">
      <c r="A17" s="31" t="s">
        <v>1457</v>
      </c>
      <c r="B17" s="31" t="s">
        <v>1460</v>
      </c>
      <c r="C17" s="7" t="s">
        <v>414</v>
      </c>
      <c r="D17" t="s">
        <v>1466</v>
      </c>
      <c r="E17" s="29">
        <v>0.15</v>
      </c>
      <c r="F17" s="30" t="s">
        <v>1441</v>
      </c>
      <c r="L17" s="7"/>
    </row>
    <row r="18" spans="1:12" ht="12.75">
      <c r="A18" s="31" t="s">
        <v>1457</v>
      </c>
      <c r="B18" s="31" t="s">
        <v>1460</v>
      </c>
      <c r="C18" s="7" t="s">
        <v>416</v>
      </c>
      <c r="D18" t="s">
        <v>1467</v>
      </c>
      <c r="E18" s="29">
        <v>0.15</v>
      </c>
      <c r="F18" s="30" t="s">
        <v>1441</v>
      </c>
      <c r="L18" s="7"/>
    </row>
    <row r="19" spans="1:12" ht="12.75">
      <c r="A19" s="31" t="s">
        <v>1457</v>
      </c>
      <c r="B19" s="31" t="s">
        <v>1460</v>
      </c>
      <c r="C19" s="7" t="s">
        <v>418</v>
      </c>
      <c r="D19" t="s">
        <v>1468</v>
      </c>
      <c r="E19" s="29">
        <v>0.15</v>
      </c>
      <c r="F19" s="30" t="s">
        <v>1441</v>
      </c>
      <c r="L19" s="7"/>
    </row>
    <row r="20" spans="1:12" ht="12.75">
      <c r="A20" s="31" t="s">
        <v>1457</v>
      </c>
      <c r="B20" s="31" t="s">
        <v>1460</v>
      </c>
      <c r="C20" s="7" t="s">
        <v>420</v>
      </c>
      <c r="D20" t="s">
        <v>1469</v>
      </c>
      <c r="E20" s="29">
        <v>0.15</v>
      </c>
      <c r="F20" s="30" t="s">
        <v>1441</v>
      </c>
      <c r="L20" s="7"/>
    </row>
    <row r="21" spans="1:12" ht="12.75">
      <c r="A21" s="31" t="s">
        <v>1457</v>
      </c>
      <c r="B21" s="31" t="s">
        <v>1460</v>
      </c>
      <c r="C21" s="7" t="s">
        <v>422</v>
      </c>
      <c r="D21" t="s">
        <v>1470</v>
      </c>
      <c r="E21" s="29">
        <v>0.15</v>
      </c>
      <c r="F21" s="30" t="s">
        <v>1441</v>
      </c>
      <c r="L21" s="7"/>
    </row>
    <row r="22" spans="1:12" ht="12.75">
      <c r="A22" s="31" t="s">
        <v>1457</v>
      </c>
      <c r="B22" s="31" t="s">
        <v>1460</v>
      </c>
      <c r="C22" s="7" t="s">
        <v>424</v>
      </c>
      <c r="D22" t="s">
        <v>1471</v>
      </c>
      <c r="E22" s="29">
        <v>0.15</v>
      </c>
      <c r="F22" s="30" t="s">
        <v>1441</v>
      </c>
      <c r="L22" s="7"/>
    </row>
    <row r="23" spans="1:12" ht="12.75">
      <c r="A23" s="31" t="s">
        <v>1472</v>
      </c>
      <c r="B23" s="1" t="s">
        <v>1473</v>
      </c>
      <c r="C23" s="7" t="s">
        <v>454</v>
      </c>
      <c r="D23" t="s">
        <v>1474</v>
      </c>
      <c r="E23" s="29">
        <v>0.96</v>
      </c>
      <c r="F23" s="30" t="s">
        <v>1441</v>
      </c>
      <c r="L23" s="7"/>
    </row>
    <row r="24" spans="1:12" ht="12.75">
      <c r="A24" s="31" t="s">
        <v>1472</v>
      </c>
      <c r="B24" s="1" t="s">
        <v>1473</v>
      </c>
      <c r="C24" s="7" t="s">
        <v>456</v>
      </c>
      <c r="D24" t="s">
        <v>1475</v>
      </c>
      <c r="E24" s="29">
        <v>0.96</v>
      </c>
      <c r="F24" s="30" t="s">
        <v>1441</v>
      </c>
      <c r="L24" s="7"/>
    </row>
    <row r="25" spans="1:12" ht="12.75">
      <c r="A25" s="31" t="s">
        <v>1472</v>
      </c>
      <c r="B25" s="1" t="s">
        <v>1473</v>
      </c>
      <c r="C25" s="7" t="s">
        <v>458</v>
      </c>
      <c r="D25" t="s">
        <v>1476</v>
      </c>
      <c r="E25" s="29">
        <v>0.96</v>
      </c>
      <c r="F25" s="30" t="s">
        <v>1441</v>
      </c>
      <c r="L25" s="7"/>
    </row>
    <row r="26" spans="1:12" ht="12.75">
      <c r="A26" s="31" t="s">
        <v>1472</v>
      </c>
      <c r="B26" s="1" t="s">
        <v>1473</v>
      </c>
      <c r="C26" s="7" t="s">
        <v>460</v>
      </c>
      <c r="D26" t="s">
        <v>1477</v>
      </c>
      <c r="E26" s="29">
        <v>0.96</v>
      </c>
      <c r="F26" s="30" t="s">
        <v>1441</v>
      </c>
      <c r="L26" s="7"/>
    </row>
    <row r="27" spans="1:12" ht="12.75">
      <c r="A27" s="31" t="s">
        <v>1478</v>
      </c>
      <c r="B27" s="1" t="s">
        <v>1453</v>
      </c>
      <c r="D27" t="s">
        <v>1479</v>
      </c>
      <c r="F27" s="30" t="s">
        <v>1441</v>
      </c>
      <c r="L27" s="7"/>
    </row>
    <row r="28" spans="1:12" ht="12.75">
      <c r="A28" s="31" t="s">
        <v>1480</v>
      </c>
      <c r="B28" s="31" t="s">
        <v>1481</v>
      </c>
      <c r="C28" s="7" t="s">
        <v>428</v>
      </c>
      <c r="D28" t="s">
        <v>1482</v>
      </c>
      <c r="E28" s="29">
        <v>1</v>
      </c>
      <c r="F28" s="30" t="s">
        <v>1441</v>
      </c>
      <c r="L28" s="7"/>
    </row>
    <row r="29" spans="1:12" ht="12.75">
      <c r="A29" s="31" t="s">
        <v>1480</v>
      </c>
      <c r="B29" s="31" t="s">
        <v>1481</v>
      </c>
      <c r="C29" s="7" t="s">
        <v>430</v>
      </c>
      <c r="D29" t="s">
        <v>1483</v>
      </c>
      <c r="E29" s="29">
        <v>1</v>
      </c>
      <c r="F29" s="30" t="s">
        <v>1441</v>
      </c>
      <c r="L29" s="7"/>
    </row>
    <row r="30" spans="1:12" ht="12.75">
      <c r="A30" s="31" t="s">
        <v>1480</v>
      </c>
      <c r="B30" s="31" t="s">
        <v>1481</v>
      </c>
      <c r="C30" s="7" t="s">
        <v>432</v>
      </c>
      <c r="D30" t="s">
        <v>1484</v>
      </c>
      <c r="E30" s="29">
        <v>1</v>
      </c>
      <c r="F30" s="30" t="s">
        <v>1441</v>
      </c>
      <c r="L30" s="7"/>
    </row>
    <row r="31" spans="1:12" ht="12.75">
      <c r="A31" s="31" t="s">
        <v>1480</v>
      </c>
      <c r="B31" s="31" t="s">
        <v>1481</v>
      </c>
      <c r="C31" s="7" t="s">
        <v>434</v>
      </c>
      <c r="D31" t="s">
        <v>1485</v>
      </c>
      <c r="E31" s="29">
        <v>1</v>
      </c>
      <c r="F31" s="30" t="s">
        <v>1441</v>
      </c>
      <c r="L31" s="7"/>
    </row>
    <row r="32" spans="1:12" ht="12.75">
      <c r="A32" s="31" t="s">
        <v>1480</v>
      </c>
      <c r="B32" s="31" t="s">
        <v>1481</v>
      </c>
      <c r="C32" s="7" t="s">
        <v>436</v>
      </c>
      <c r="D32" t="s">
        <v>1486</v>
      </c>
      <c r="E32" s="29">
        <v>1</v>
      </c>
      <c r="F32" s="30" t="s">
        <v>1441</v>
      </c>
      <c r="L32" s="7"/>
    </row>
    <row r="33" spans="1:12" ht="12.75">
      <c r="A33" s="31" t="s">
        <v>1480</v>
      </c>
      <c r="B33" s="31" t="s">
        <v>1481</v>
      </c>
      <c r="C33" s="7" t="s">
        <v>438</v>
      </c>
      <c r="D33" t="s">
        <v>1487</v>
      </c>
      <c r="E33" s="29">
        <v>1</v>
      </c>
      <c r="F33" s="30" t="s">
        <v>1441</v>
      </c>
      <c r="L33" s="7"/>
    </row>
    <row r="34" spans="1:12" ht="12.75">
      <c r="A34" s="31" t="s">
        <v>1480</v>
      </c>
      <c r="B34" s="31" t="s">
        <v>1481</v>
      </c>
      <c r="C34" s="7" t="s">
        <v>440</v>
      </c>
      <c r="D34" t="s">
        <v>1488</v>
      </c>
      <c r="E34" s="29">
        <v>1</v>
      </c>
      <c r="F34" s="30" t="s">
        <v>1441</v>
      </c>
      <c r="L34" s="7"/>
    </row>
    <row r="35" spans="1:12" ht="12.75">
      <c r="A35" s="31" t="s">
        <v>1480</v>
      </c>
      <c r="B35" s="31" t="s">
        <v>1481</v>
      </c>
      <c r="C35" s="7" t="s">
        <v>442</v>
      </c>
      <c r="D35" t="s">
        <v>1489</v>
      </c>
      <c r="E35" s="29">
        <v>1</v>
      </c>
      <c r="F35" s="30" t="s">
        <v>1441</v>
      </c>
      <c r="L35" s="7"/>
    </row>
    <row r="36" spans="1:12" ht="12.75">
      <c r="A36" s="31" t="s">
        <v>1480</v>
      </c>
      <c r="B36" s="31" t="s">
        <v>1481</v>
      </c>
      <c r="C36" s="7" t="s">
        <v>444</v>
      </c>
      <c r="D36" t="s">
        <v>1490</v>
      </c>
      <c r="E36" s="29">
        <v>1</v>
      </c>
      <c r="F36" s="30" t="s">
        <v>1441</v>
      </c>
      <c r="L36" s="7"/>
    </row>
    <row r="37" spans="1:12" ht="12.75">
      <c r="A37" s="31" t="s">
        <v>1480</v>
      </c>
      <c r="B37" s="31" t="s">
        <v>1481</v>
      </c>
      <c r="C37" s="7" t="s">
        <v>446</v>
      </c>
      <c r="D37" t="s">
        <v>1491</v>
      </c>
      <c r="E37" s="29">
        <v>1</v>
      </c>
      <c r="F37" s="30" t="s">
        <v>1441</v>
      </c>
      <c r="L37" s="7"/>
    </row>
    <row r="38" spans="1:12" ht="12.75">
      <c r="A38" s="31" t="s">
        <v>1480</v>
      </c>
      <c r="B38" s="31" t="s">
        <v>1481</v>
      </c>
      <c r="C38" s="7" t="s">
        <v>448</v>
      </c>
      <c r="D38" t="s">
        <v>1492</v>
      </c>
      <c r="E38" s="29">
        <v>1</v>
      </c>
      <c r="F38" s="30" t="s">
        <v>1441</v>
      </c>
      <c r="L38" s="7"/>
    </row>
    <row r="39" spans="1:12" ht="12.75">
      <c r="A39" s="31" t="s">
        <v>1480</v>
      </c>
      <c r="B39" s="31" t="s">
        <v>1481</v>
      </c>
      <c r="C39" s="7" t="s">
        <v>450</v>
      </c>
      <c r="D39" t="s">
        <v>1493</v>
      </c>
      <c r="E39" s="29">
        <v>1</v>
      </c>
      <c r="F39" s="30" t="s">
        <v>1441</v>
      </c>
      <c r="L39" s="7"/>
    </row>
    <row r="40" spans="1:12" ht="12.75">
      <c r="A40" s="31" t="s">
        <v>1494</v>
      </c>
      <c r="B40" s="31" t="s">
        <v>1495</v>
      </c>
      <c r="C40" s="7" t="s">
        <v>1451</v>
      </c>
      <c r="F40" s="30" t="s">
        <v>1441</v>
      </c>
      <c r="L40" s="7"/>
    </row>
    <row r="41" spans="1:12" ht="12.75">
      <c r="A41" s="31" t="s">
        <v>1496</v>
      </c>
      <c r="B41" s="1" t="s">
        <v>1473</v>
      </c>
      <c r="C41" s="7" t="s">
        <v>462</v>
      </c>
      <c r="D41" t="s">
        <v>1497</v>
      </c>
      <c r="E41" s="29">
        <v>0.96</v>
      </c>
      <c r="F41" s="30" t="s">
        <v>1441</v>
      </c>
      <c r="L41" s="7"/>
    </row>
    <row r="42" spans="1:12" ht="12.75">
      <c r="A42" s="31" t="s">
        <v>1496</v>
      </c>
      <c r="B42" s="1" t="s">
        <v>1473</v>
      </c>
      <c r="C42" s="7" t="s">
        <v>464</v>
      </c>
      <c r="D42" t="s">
        <v>1498</v>
      </c>
      <c r="E42" s="29">
        <v>0.96</v>
      </c>
      <c r="F42" s="30" t="s">
        <v>1441</v>
      </c>
      <c r="L42" s="7"/>
    </row>
    <row r="43" spans="1:12" ht="12.75">
      <c r="A43" s="31" t="s">
        <v>1496</v>
      </c>
      <c r="B43" s="1" t="s">
        <v>1473</v>
      </c>
      <c r="C43" s="7" t="s">
        <v>466</v>
      </c>
      <c r="D43" t="s">
        <v>1499</v>
      </c>
      <c r="E43" s="29">
        <v>0.96</v>
      </c>
      <c r="F43" s="30" t="s">
        <v>1441</v>
      </c>
      <c r="L43" s="7"/>
    </row>
    <row r="44" spans="1:12" ht="12.75">
      <c r="A44" s="31" t="s">
        <v>1496</v>
      </c>
      <c r="B44" s="1" t="s">
        <v>1473</v>
      </c>
      <c r="C44" s="7" t="s">
        <v>468</v>
      </c>
      <c r="D44" t="s">
        <v>1500</v>
      </c>
      <c r="E44" s="29">
        <v>0.96</v>
      </c>
      <c r="F44" s="30" t="s">
        <v>1441</v>
      </c>
      <c r="L44" s="7"/>
    </row>
    <row r="45" spans="1:12" ht="12.75">
      <c r="A45" s="31" t="s">
        <v>1501</v>
      </c>
      <c r="B45" s="1" t="s">
        <v>1502</v>
      </c>
      <c r="C45" s="7" t="s">
        <v>388</v>
      </c>
      <c r="D45" t="s">
        <v>1503</v>
      </c>
      <c r="E45" s="29">
        <v>0.96</v>
      </c>
      <c r="F45" s="30" t="s">
        <v>1441</v>
      </c>
      <c r="L45" s="7"/>
    </row>
    <row r="46" spans="1:12" ht="12.75">
      <c r="A46" s="31" t="s">
        <v>1501</v>
      </c>
      <c r="B46" s="1" t="s">
        <v>1502</v>
      </c>
      <c r="C46" s="7" t="s">
        <v>390</v>
      </c>
      <c r="D46" t="s">
        <v>1504</v>
      </c>
      <c r="E46" s="29">
        <v>0.96</v>
      </c>
      <c r="F46" s="30" t="s">
        <v>1441</v>
      </c>
      <c r="L46" s="7"/>
    </row>
    <row r="47" spans="1:12" ht="12.75">
      <c r="A47" s="31" t="s">
        <v>1501</v>
      </c>
      <c r="B47" s="1" t="s">
        <v>1505</v>
      </c>
      <c r="C47" s="7" t="s">
        <v>480</v>
      </c>
      <c r="D47" t="s">
        <v>479</v>
      </c>
      <c r="E47" s="29">
        <v>1</v>
      </c>
      <c r="F47" s="30" t="s">
        <v>1441</v>
      </c>
      <c r="L47" s="7"/>
    </row>
    <row r="48" spans="1:12" ht="12.75">
      <c r="A48" s="31" t="s">
        <v>1501</v>
      </c>
      <c r="B48" s="1" t="s">
        <v>1506</v>
      </c>
      <c r="C48" s="7" t="s">
        <v>400</v>
      </c>
      <c r="D48" t="s">
        <v>1507</v>
      </c>
      <c r="E48" s="29">
        <v>1</v>
      </c>
      <c r="F48" s="30" t="s">
        <v>1441</v>
      </c>
      <c r="L48" s="7"/>
    </row>
    <row r="49" spans="1:12" ht="12.75">
      <c r="A49" s="31" t="s">
        <v>1508</v>
      </c>
      <c r="B49" s="1" t="s">
        <v>1509</v>
      </c>
      <c r="C49" s="7" t="s">
        <v>392</v>
      </c>
      <c r="D49" t="s">
        <v>1510</v>
      </c>
      <c r="E49" s="29">
        <v>1</v>
      </c>
      <c r="F49" s="30" t="s">
        <v>1441</v>
      </c>
      <c r="L49" s="7"/>
    </row>
    <row r="50" spans="1:12" ht="12.75">
      <c r="A50" s="31" t="s">
        <v>1508</v>
      </c>
      <c r="B50" s="1" t="s">
        <v>1509</v>
      </c>
      <c r="C50" s="7" t="s">
        <v>470</v>
      </c>
      <c r="D50" t="s">
        <v>1511</v>
      </c>
      <c r="E50" s="29">
        <v>1</v>
      </c>
      <c r="F50" s="30" t="s">
        <v>1441</v>
      </c>
      <c r="L50" s="7"/>
    </row>
    <row r="51" spans="1:12" ht="12.75">
      <c r="A51" s="31" t="s">
        <v>1508</v>
      </c>
      <c r="B51" s="1" t="s">
        <v>1512</v>
      </c>
      <c r="C51" s="7" t="s">
        <v>478</v>
      </c>
      <c r="D51" t="s">
        <v>1513</v>
      </c>
      <c r="E51" s="29">
        <v>1</v>
      </c>
      <c r="F51" s="30" t="s">
        <v>1441</v>
      </c>
      <c r="L51" s="7"/>
    </row>
    <row r="52" spans="1:12" ht="12.75">
      <c r="A52" s="31" t="s">
        <v>925</v>
      </c>
      <c r="B52" s="1" t="s">
        <v>1514</v>
      </c>
      <c r="C52" s="7" t="s">
        <v>472</v>
      </c>
      <c r="D52" t="s">
        <v>1515</v>
      </c>
      <c r="E52" s="29">
        <v>1</v>
      </c>
      <c r="F52" s="30" t="s">
        <v>1441</v>
      </c>
      <c r="L52" s="7"/>
    </row>
    <row r="53" spans="1:12" ht="12.75">
      <c r="A53" s="31" t="s">
        <v>925</v>
      </c>
      <c r="B53" s="1" t="s">
        <v>1514</v>
      </c>
      <c r="C53" s="7" t="s">
        <v>474</v>
      </c>
      <c r="D53" t="s">
        <v>1516</v>
      </c>
      <c r="E53" s="29">
        <v>1</v>
      </c>
      <c r="F53" s="30" t="s">
        <v>1441</v>
      </c>
      <c r="L53" s="7"/>
    </row>
    <row r="54" spans="1:12" ht="12.75">
      <c r="A54" s="31" t="s">
        <v>925</v>
      </c>
      <c r="B54" s="31" t="s">
        <v>1517</v>
      </c>
      <c r="C54" s="7" t="s">
        <v>452</v>
      </c>
      <c r="D54" t="s">
        <v>1518</v>
      </c>
      <c r="E54" s="29">
        <v>1</v>
      </c>
      <c r="F54" s="30" t="s">
        <v>1441</v>
      </c>
      <c r="L54" s="7"/>
    </row>
    <row r="55" spans="1:12" ht="12.75">
      <c r="A55" s="31" t="s">
        <v>925</v>
      </c>
      <c r="B55" s="31" t="s">
        <v>1517</v>
      </c>
      <c r="C55" s="7" t="s">
        <v>478</v>
      </c>
      <c r="D55" t="s">
        <v>1519</v>
      </c>
      <c r="E55" s="29">
        <v>0.15</v>
      </c>
      <c r="F55" s="30" t="s">
        <v>1441</v>
      </c>
      <c r="L55" s="7"/>
    </row>
    <row r="56" spans="1:12" ht="12.75">
      <c r="A56" s="31" t="s">
        <v>995</v>
      </c>
      <c r="B56" s="1" t="s">
        <v>1520</v>
      </c>
      <c r="C56" s="7" t="s">
        <v>482</v>
      </c>
      <c r="D56" t="s">
        <v>481</v>
      </c>
      <c r="E56" s="29">
        <v>0.2</v>
      </c>
      <c r="F56" s="30" t="s">
        <v>1441</v>
      </c>
      <c r="L56" s="7"/>
    </row>
    <row r="57" spans="1:12" ht="12.75">
      <c r="A57" s="31" t="s">
        <v>999</v>
      </c>
      <c r="B57" s="1" t="s">
        <v>1521</v>
      </c>
      <c r="C57" s="7" t="s">
        <v>472</v>
      </c>
      <c r="D57" t="s">
        <v>1522</v>
      </c>
      <c r="E57" s="29">
        <v>0.96</v>
      </c>
      <c r="F57" s="30" t="s">
        <v>1441</v>
      </c>
      <c r="G57" s="1"/>
      <c r="H57" s="33"/>
      <c r="I57" s="7"/>
      <c r="J57" s="1"/>
      <c r="K57" s="33"/>
      <c r="L57" s="7"/>
    </row>
    <row r="58" spans="1:12" ht="12.75">
      <c r="A58" s="31" t="s">
        <v>999</v>
      </c>
      <c r="B58" s="1" t="s">
        <v>1523</v>
      </c>
      <c r="C58" s="7" t="s">
        <v>476</v>
      </c>
      <c r="D58" t="s">
        <v>1524</v>
      </c>
      <c r="E58" s="29">
        <v>0.7</v>
      </c>
      <c r="F58" s="30" t="s">
        <v>1441</v>
      </c>
      <c r="G58" s="1"/>
      <c r="H58" s="33"/>
      <c r="I58" s="7"/>
      <c r="J58" s="1"/>
      <c r="K58" s="33"/>
      <c r="L58" s="7"/>
    </row>
    <row r="59" spans="1:12" ht="12.75">
      <c r="A59" s="31" t="s">
        <v>999</v>
      </c>
      <c r="B59" s="1" t="s">
        <v>1525</v>
      </c>
      <c r="C59" s="7" t="s">
        <v>486</v>
      </c>
      <c r="D59" t="s">
        <v>1526</v>
      </c>
      <c r="E59" s="29">
        <v>0.7</v>
      </c>
      <c r="F59" s="30" t="s">
        <v>1441</v>
      </c>
      <c r="G59" s="1"/>
      <c r="H59" s="33"/>
      <c r="I59" s="7"/>
      <c r="J59" s="1"/>
      <c r="K59" s="33"/>
      <c r="L59" s="7"/>
    </row>
    <row r="60" spans="1:12" ht="12.75">
      <c r="A60" s="31" t="s">
        <v>999</v>
      </c>
      <c r="B60" s="1" t="s">
        <v>1527</v>
      </c>
      <c r="C60" s="7" t="s">
        <v>474</v>
      </c>
      <c r="D60" t="s">
        <v>1528</v>
      </c>
      <c r="E60" s="29">
        <v>0.7</v>
      </c>
      <c r="F60" s="30" t="s">
        <v>1441</v>
      </c>
      <c r="G60" s="1"/>
      <c r="H60" s="34"/>
      <c r="I60" s="7"/>
      <c r="J60" s="1"/>
      <c r="K60" s="33"/>
      <c r="L60" s="7"/>
    </row>
    <row r="61" spans="1:12" ht="12.75">
      <c r="A61" s="31" t="s">
        <v>999</v>
      </c>
      <c r="B61" s="1" t="s">
        <v>1529</v>
      </c>
      <c r="C61" s="7" t="s">
        <v>484</v>
      </c>
      <c r="D61" t="s">
        <v>1530</v>
      </c>
      <c r="E61" s="29">
        <v>0.7</v>
      </c>
      <c r="F61" s="30" t="s">
        <v>1441</v>
      </c>
      <c r="G61" s="1"/>
      <c r="H61" s="33"/>
      <c r="I61" s="7"/>
      <c r="J61" s="1"/>
      <c r="K61" s="33"/>
      <c r="L61" s="7"/>
    </row>
    <row r="62" spans="1:12" ht="12.75">
      <c r="A62" s="31" t="s">
        <v>1002</v>
      </c>
      <c r="B62" s="1" t="s">
        <v>1523</v>
      </c>
      <c r="C62" s="7" t="s">
        <v>476</v>
      </c>
      <c r="D62" t="s">
        <v>1524</v>
      </c>
      <c r="E62" s="29">
        <v>0.3</v>
      </c>
      <c r="F62" s="30" t="s">
        <v>1441</v>
      </c>
      <c r="H62" s="34"/>
      <c r="I62" s="7"/>
      <c r="J62" s="1"/>
      <c r="K62" s="33"/>
      <c r="L62" s="7"/>
    </row>
    <row r="63" spans="1:12" ht="12.75">
      <c r="A63" s="31" t="s">
        <v>1002</v>
      </c>
      <c r="B63" s="1" t="s">
        <v>1525</v>
      </c>
      <c r="C63" s="7" t="s">
        <v>486</v>
      </c>
      <c r="D63" t="s">
        <v>1526</v>
      </c>
      <c r="E63" s="29">
        <v>0.3</v>
      </c>
      <c r="F63" s="30" t="s">
        <v>1441</v>
      </c>
      <c r="H63" s="34"/>
      <c r="I63" s="35"/>
      <c r="J63" s="1"/>
      <c r="K63" s="34"/>
      <c r="L63" s="7"/>
    </row>
    <row r="64" spans="1:12" ht="12.75">
      <c r="A64" s="31" t="s">
        <v>1531</v>
      </c>
      <c r="B64" s="1" t="s">
        <v>1473</v>
      </c>
      <c r="C64" s="7" t="s">
        <v>476</v>
      </c>
      <c r="D64" t="s">
        <v>1532</v>
      </c>
      <c r="E64" s="29">
        <v>0.98</v>
      </c>
      <c r="F64" s="30" t="s">
        <v>1441</v>
      </c>
      <c r="H64" s="34"/>
      <c r="I64" s="35"/>
      <c r="J64" s="1"/>
      <c r="K64" s="34"/>
      <c r="L64" s="7"/>
    </row>
    <row r="65" spans="1:23" ht="12.75">
      <c r="A65" s="31" t="s">
        <v>622</v>
      </c>
      <c r="B65" s="1" t="s">
        <v>1533</v>
      </c>
      <c r="C65" s="7" t="s">
        <v>60</v>
      </c>
      <c r="D65" t="s">
        <v>1534</v>
      </c>
      <c r="E65" s="29">
        <v>0.65</v>
      </c>
      <c r="F65" s="30" t="s">
        <v>1441</v>
      </c>
      <c r="H65" s="36"/>
      <c r="K65" s="36"/>
      <c r="N65" s="36"/>
      <c r="Q65" s="36"/>
      <c r="T65" s="36"/>
      <c r="W65" s="36"/>
    </row>
    <row r="66" spans="1:23" ht="12.75">
      <c r="A66" s="31" t="s">
        <v>622</v>
      </c>
      <c r="B66" s="1" t="s">
        <v>1535</v>
      </c>
      <c r="C66" s="7" t="s">
        <v>69</v>
      </c>
      <c r="D66" t="s">
        <v>68</v>
      </c>
      <c r="E66" s="29">
        <v>1</v>
      </c>
      <c r="F66" s="30" t="s">
        <v>1441</v>
      </c>
      <c r="H66" s="36"/>
      <c r="K66" s="36"/>
      <c r="N66" s="36"/>
      <c r="Q66" s="36"/>
      <c r="T66" s="36"/>
      <c r="W66" s="36"/>
    </row>
    <row r="67" spans="1:23" ht="12.75">
      <c r="A67" s="31" t="s">
        <v>592</v>
      </c>
      <c r="B67" s="11" t="s">
        <v>1536</v>
      </c>
      <c r="C67" s="7" t="s">
        <v>46</v>
      </c>
      <c r="D67" t="s">
        <v>1537</v>
      </c>
      <c r="E67" s="29">
        <v>0.15</v>
      </c>
      <c r="F67" s="30" t="s">
        <v>1441</v>
      </c>
      <c r="H67" s="36"/>
      <c r="I67"/>
      <c r="K67"/>
      <c r="N67" s="36"/>
      <c r="O67"/>
      <c r="Q67"/>
      <c r="T67" s="36"/>
      <c r="W67" s="36"/>
    </row>
    <row r="68" spans="1:23" ht="12.75">
      <c r="A68" s="31" t="s">
        <v>592</v>
      </c>
      <c r="B68" s="11" t="s">
        <v>1536</v>
      </c>
      <c r="C68" s="7" t="s">
        <v>48</v>
      </c>
      <c r="D68" t="s">
        <v>1538</v>
      </c>
      <c r="E68" s="29">
        <v>0.15</v>
      </c>
      <c r="F68" s="30" t="s">
        <v>1441</v>
      </c>
      <c r="H68" s="36"/>
      <c r="I68"/>
      <c r="K68"/>
      <c r="N68" s="36"/>
      <c r="O68"/>
      <c r="Q68"/>
      <c r="T68" s="36"/>
      <c r="W68" s="36"/>
    </row>
    <row r="69" spans="1:23" ht="12.75">
      <c r="A69" s="31" t="s">
        <v>592</v>
      </c>
      <c r="B69" s="11" t="s">
        <v>1536</v>
      </c>
      <c r="C69" s="7" t="s">
        <v>51</v>
      </c>
      <c r="D69" t="s">
        <v>1539</v>
      </c>
      <c r="E69" s="29">
        <v>0.15</v>
      </c>
      <c r="F69" s="30" t="s">
        <v>1441</v>
      </c>
      <c r="H69" s="36"/>
      <c r="I69"/>
      <c r="K69"/>
      <c r="N69" s="36"/>
      <c r="O69"/>
      <c r="Q69"/>
      <c r="T69" s="36"/>
      <c r="W69" s="36"/>
    </row>
    <row r="70" spans="1:23" ht="12.75">
      <c r="A70" s="11" t="s">
        <v>604</v>
      </c>
      <c r="B70" s="11" t="s">
        <v>1540</v>
      </c>
      <c r="C70" s="7" t="s">
        <v>53</v>
      </c>
      <c r="D70" t="s">
        <v>1541</v>
      </c>
      <c r="E70" s="29">
        <v>1</v>
      </c>
      <c r="F70" s="30" t="s">
        <v>53</v>
      </c>
      <c r="G70" t="s">
        <v>1542</v>
      </c>
      <c r="H70" s="29">
        <v>0.35</v>
      </c>
      <c r="I70" s="30" t="s">
        <v>1543</v>
      </c>
      <c r="J70" t="s">
        <v>1544</v>
      </c>
      <c r="K70" s="29">
        <v>1</v>
      </c>
      <c r="L70" s="30" t="s">
        <v>1543</v>
      </c>
      <c r="M70" t="s">
        <v>1544</v>
      </c>
      <c r="N70" s="29">
        <v>1</v>
      </c>
      <c r="O70" s="30" t="s">
        <v>1543</v>
      </c>
      <c r="P70" t="s">
        <v>1544</v>
      </c>
      <c r="Q70" s="29">
        <v>1</v>
      </c>
      <c r="R70" s="30" t="s">
        <v>1543</v>
      </c>
      <c r="S70" t="s">
        <v>1544</v>
      </c>
      <c r="T70" s="29">
        <v>1</v>
      </c>
      <c r="U70" s="30" t="s">
        <v>1543</v>
      </c>
      <c r="V70" t="s">
        <v>1544</v>
      </c>
      <c r="W70" s="29">
        <v>1</v>
      </c>
    </row>
    <row r="71" spans="1:23" ht="12.75">
      <c r="A71" s="11" t="s">
        <v>604</v>
      </c>
      <c r="B71" s="11" t="s">
        <v>1540</v>
      </c>
      <c r="C71" s="7" t="s">
        <v>1543</v>
      </c>
      <c r="D71" t="s">
        <v>1544</v>
      </c>
      <c r="E71" s="29">
        <v>1</v>
      </c>
      <c r="F71" s="30" t="s">
        <v>55</v>
      </c>
      <c r="G71" t="s">
        <v>1541</v>
      </c>
      <c r="H71" s="29">
        <v>1</v>
      </c>
      <c r="I71" s="30" t="s">
        <v>55</v>
      </c>
      <c r="J71" t="s">
        <v>1541</v>
      </c>
      <c r="K71" s="29">
        <v>1</v>
      </c>
      <c r="L71" s="30" t="s">
        <v>55</v>
      </c>
      <c r="M71" t="s">
        <v>1541</v>
      </c>
      <c r="N71" s="29">
        <v>1</v>
      </c>
      <c r="O71" s="30" t="s">
        <v>55</v>
      </c>
      <c r="P71" t="s">
        <v>1542</v>
      </c>
      <c r="Q71" s="29">
        <v>0.35</v>
      </c>
      <c r="R71" s="30" t="s">
        <v>55</v>
      </c>
      <c r="S71" t="s">
        <v>1542</v>
      </c>
      <c r="T71" s="29">
        <v>0.35</v>
      </c>
      <c r="U71" s="30" t="s">
        <v>1543</v>
      </c>
      <c r="V71" t="s">
        <v>1544</v>
      </c>
      <c r="W71" s="29">
        <v>1</v>
      </c>
    </row>
    <row r="72" spans="1:23" ht="12.75">
      <c r="A72" s="11" t="s">
        <v>604</v>
      </c>
      <c r="B72" s="11" t="s">
        <v>1540</v>
      </c>
      <c r="C72" s="7" t="s">
        <v>58</v>
      </c>
      <c r="D72" t="s">
        <v>1542</v>
      </c>
      <c r="E72" s="29">
        <v>0.35</v>
      </c>
      <c r="F72" s="30" t="s">
        <v>1543</v>
      </c>
      <c r="G72" t="s">
        <v>1544</v>
      </c>
      <c r="H72" s="29">
        <v>1</v>
      </c>
      <c r="I72" s="30" t="s">
        <v>1543</v>
      </c>
      <c r="J72" t="s">
        <v>1544</v>
      </c>
      <c r="K72" s="29">
        <v>1</v>
      </c>
      <c r="L72" s="30" t="s">
        <v>58</v>
      </c>
      <c r="M72" t="s">
        <v>1542</v>
      </c>
      <c r="N72" s="29">
        <v>0.35</v>
      </c>
      <c r="O72" s="30" t="s">
        <v>58</v>
      </c>
      <c r="P72" t="s">
        <v>1541</v>
      </c>
      <c r="Q72" s="29">
        <v>1</v>
      </c>
      <c r="R72" s="30" t="s">
        <v>58</v>
      </c>
      <c r="S72" t="s">
        <v>1541</v>
      </c>
      <c r="T72" s="29">
        <v>1</v>
      </c>
      <c r="U72" s="30" t="s">
        <v>58</v>
      </c>
      <c r="V72" t="s">
        <v>1541</v>
      </c>
      <c r="W72" s="29">
        <v>1</v>
      </c>
    </row>
    <row r="73" spans="1:12" ht="12.75">
      <c r="A73" s="31" t="s">
        <v>617</v>
      </c>
      <c r="B73" s="11" t="s">
        <v>1545</v>
      </c>
      <c r="C73" s="7" t="s">
        <v>67</v>
      </c>
      <c r="D73" s="12" t="s">
        <v>1546</v>
      </c>
      <c r="E73" s="29">
        <v>1</v>
      </c>
      <c r="F73" s="30" t="s">
        <v>1441</v>
      </c>
      <c r="H73" s="37"/>
      <c r="I73" s="38"/>
      <c r="L73" s="7"/>
    </row>
    <row r="74" spans="1:21" ht="12.75">
      <c r="A74" s="31" t="s">
        <v>1547</v>
      </c>
      <c r="B74" s="11" t="s">
        <v>1548</v>
      </c>
      <c r="C74" s="7" t="s">
        <v>55</v>
      </c>
      <c r="D74" t="s">
        <v>1549</v>
      </c>
      <c r="E74" s="29">
        <v>0.96</v>
      </c>
      <c r="F74" s="30" t="s">
        <v>58</v>
      </c>
      <c r="H74" s="37"/>
      <c r="I74" t="s">
        <v>58</v>
      </c>
      <c r="L74" s="30" t="s">
        <v>53</v>
      </c>
      <c r="O74" s="30" t="s">
        <v>53</v>
      </c>
      <c r="R74" s="30" t="s">
        <v>53</v>
      </c>
      <c r="U74" s="30" t="s">
        <v>53</v>
      </c>
    </row>
    <row r="75" spans="1:12" ht="12.75">
      <c r="A75" s="31" t="s">
        <v>1547</v>
      </c>
      <c r="B75" s="11" t="s">
        <v>1548</v>
      </c>
      <c r="C75" s="7" t="s">
        <v>1550</v>
      </c>
      <c r="D75" t="s">
        <v>1549</v>
      </c>
      <c r="E75" s="29">
        <v>0.96</v>
      </c>
      <c r="H75" s="37"/>
      <c r="I75" s="30" t="s">
        <v>53</v>
      </c>
      <c r="L75" s="7"/>
    </row>
    <row r="76" spans="1:12" ht="12.75">
      <c r="A76" s="11" t="s">
        <v>1551</v>
      </c>
      <c r="B76" s="11" t="s">
        <v>1552</v>
      </c>
      <c r="C76" s="7" t="s">
        <v>62</v>
      </c>
      <c r="D76" t="s">
        <v>1553</v>
      </c>
      <c r="E76" s="29">
        <v>0.85</v>
      </c>
      <c r="F76" s="30" t="s">
        <v>1441</v>
      </c>
      <c r="I76" s="38"/>
      <c r="L76" s="7"/>
    </row>
    <row r="77" spans="1:12" ht="12.75">
      <c r="A77" s="11" t="s">
        <v>1554</v>
      </c>
      <c r="B77" s="11" t="s">
        <v>1552</v>
      </c>
      <c r="C77" s="7" t="s">
        <v>65</v>
      </c>
      <c r="D77" t="s">
        <v>1555</v>
      </c>
      <c r="E77" s="29">
        <v>0.85</v>
      </c>
      <c r="F77" s="30" t="s">
        <v>1441</v>
      </c>
      <c r="I77" s="38"/>
      <c r="L77" s="7"/>
    </row>
    <row r="78" spans="1:12" ht="12.75">
      <c r="A78" s="31" t="s">
        <v>1556</v>
      </c>
      <c r="B78" s="11" t="s">
        <v>1557</v>
      </c>
      <c r="C78" s="7" t="s">
        <v>344</v>
      </c>
      <c r="D78" s="12" t="s">
        <v>1558</v>
      </c>
      <c r="E78" s="29">
        <v>0.96</v>
      </c>
      <c r="F78" s="30" t="s">
        <v>1441</v>
      </c>
      <c r="I78" s="38"/>
      <c r="L78" s="7"/>
    </row>
    <row r="79" spans="1:12" ht="12.75">
      <c r="A79" s="31" t="s">
        <v>1559</v>
      </c>
      <c r="B79" s="11" t="s">
        <v>1560</v>
      </c>
      <c r="C79" s="7" t="s">
        <v>346</v>
      </c>
      <c r="D79" s="12" t="s">
        <v>1561</v>
      </c>
      <c r="E79" s="29">
        <v>0.96</v>
      </c>
      <c r="F79" s="30" t="s">
        <v>1441</v>
      </c>
      <c r="L79" s="7"/>
    </row>
    <row r="80" spans="1:12" ht="12.75">
      <c r="A80" s="31" t="s">
        <v>1562</v>
      </c>
      <c r="B80" s="11" t="s">
        <v>1563</v>
      </c>
      <c r="C80" s="7" t="s">
        <v>348</v>
      </c>
      <c r="D80" s="12" t="s">
        <v>1564</v>
      </c>
      <c r="E80" s="29">
        <v>0.96</v>
      </c>
      <c r="F80" s="30" t="s">
        <v>1441</v>
      </c>
      <c r="L80" s="7"/>
    </row>
    <row r="81" spans="1:12" ht="12.75">
      <c r="A81" s="31" t="s">
        <v>1565</v>
      </c>
      <c r="B81" s="11" t="s">
        <v>1566</v>
      </c>
      <c r="C81" s="7" t="s">
        <v>350</v>
      </c>
      <c r="D81" s="12" t="s">
        <v>1567</v>
      </c>
      <c r="E81" s="29">
        <v>0.96</v>
      </c>
      <c r="F81" s="30" t="s">
        <v>1441</v>
      </c>
      <c r="L81" s="7"/>
    </row>
    <row r="82" spans="1:12" ht="12.75">
      <c r="A82" s="31" t="s">
        <v>798</v>
      </c>
      <c r="B82" s="11" t="s">
        <v>1568</v>
      </c>
      <c r="C82" s="7" t="s">
        <v>266</v>
      </c>
      <c r="D82" s="12" t="s">
        <v>1569</v>
      </c>
      <c r="E82" s="29">
        <v>1</v>
      </c>
      <c r="F82" s="30" t="s">
        <v>1441</v>
      </c>
      <c r="I82" s="38"/>
      <c r="J82" s="12"/>
      <c r="L82" s="7"/>
    </row>
    <row r="83" spans="1:12" ht="12.75">
      <c r="A83" s="31" t="s">
        <v>798</v>
      </c>
      <c r="B83" s="11" t="s">
        <v>1568</v>
      </c>
      <c r="C83" s="7" t="s">
        <v>268</v>
      </c>
      <c r="D83" s="12" t="s">
        <v>1570</v>
      </c>
      <c r="E83" s="29">
        <v>1</v>
      </c>
      <c r="F83" s="30" t="s">
        <v>1441</v>
      </c>
      <c r="I83" s="38"/>
      <c r="L83" s="7"/>
    </row>
    <row r="84" spans="1:12" ht="12.75">
      <c r="A84" t="s">
        <v>798</v>
      </c>
      <c r="B84" s="11" t="s">
        <v>1571</v>
      </c>
      <c r="C84" s="7" t="s">
        <v>274</v>
      </c>
      <c r="D84" s="12" t="s">
        <v>1572</v>
      </c>
      <c r="E84" s="29">
        <v>1</v>
      </c>
      <c r="F84" s="30" t="s">
        <v>1441</v>
      </c>
      <c r="I84" s="38"/>
      <c r="L84" s="7"/>
    </row>
    <row r="85" spans="1:12" ht="12.75">
      <c r="A85" t="s">
        <v>798</v>
      </c>
      <c r="B85" s="11" t="s">
        <v>1573</v>
      </c>
      <c r="C85" s="7" t="s">
        <v>270</v>
      </c>
      <c r="D85" s="12" t="s">
        <v>1574</v>
      </c>
      <c r="E85" s="29">
        <v>1</v>
      </c>
      <c r="F85" s="30" t="s">
        <v>1441</v>
      </c>
      <c r="I85" s="38"/>
      <c r="L85" s="7"/>
    </row>
    <row r="86" spans="1:12" ht="12.75">
      <c r="A86" t="s">
        <v>798</v>
      </c>
      <c r="B86" s="11" t="s">
        <v>1573</v>
      </c>
      <c r="C86" s="7" t="s">
        <v>272</v>
      </c>
      <c r="D86" s="12" t="s">
        <v>1575</v>
      </c>
      <c r="E86" s="29">
        <v>1</v>
      </c>
      <c r="F86" s="30" t="s">
        <v>1441</v>
      </c>
      <c r="H86" s="33"/>
      <c r="I86" s="35"/>
      <c r="J86" s="1"/>
      <c r="K86" s="33"/>
      <c r="L86" s="7"/>
    </row>
    <row r="87" spans="1:12" ht="12.75">
      <c r="A87" s="31" t="s">
        <v>883</v>
      </c>
      <c r="B87" s="11" t="s">
        <v>1529</v>
      </c>
      <c r="C87" s="7" t="s">
        <v>372</v>
      </c>
      <c r="D87" s="12" t="s">
        <v>371</v>
      </c>
      <c r="E87" s="29">
        <v>0.2</v>
      </c>
      <c r="F87" s="30" t="s">
        <v>1441</v>
      </c>
      <c r="H87" s="33"/>
      <c r="I87" s="35"/>
      <c r="J87" s="1"/>
      <c r="K87" s="33"/>
      <c r="L87" s="7"/>
    </row>
    <row r="88" spans="1:12" ht="12.75">
      <c r="A88" s="31" t="s">
        <v>839</v>
      </c>
      <c r="B88" s="31" t="s">
        <v>1576</v>
      </c>
      <c r="C88" s="7" t="s">
        <v>316</v>
      </c>
      <c r="D88" s="12" t="s">
        <v>1577</v>
      </c>
      <c r="E88" s="29">
        <v>0.15</v>
      </c>
      <c r="F88" s="30" t="s">
        <v>1441</v>
      </c>
      <c r="H88" s="33"/>
      <c r="I88" s="35"/>
      <c r="J88" s="1"/>
      <c r="K88" s="34"/>
      <c r="L88" s="7"/>
    </row>
    <row r="89" spans="1:12" ht="12.75">
      <c r="A89" s="31" t="s">
        <v>839</v>
      </c>
      <c r="B89" s="11" t="s">
        <v>1578</v>
      </c>
      <c r="C89" s="7" t="s">
        <v>276</v>
      </c>
      <c r="D89" s="12" t="s">
        <v>1579</v>
      </c>
      <c r="E89" s="29">
        <v>1</v>
      </c>
      <c r="F89" s="30" t="s">
        <v>1441</v>
      </c>
      <c r="H89" s="33"/>
      <c r="I89" s="35"/>
      <c r="J89" s="1"/>
      <c r="K89" s="34"/>
      <c r="L89" s="7"/>
    </row>
    <row r="90" spans="1:12" ht="12.75">
      <c r="A90" s="31" t="s">
        <v>839</v>
      </c>
      <c r="B90" s="11" t="s">
        <v>1578</v>
      </c>
      <c r="C90" s="7" t="s">
        <v>278</v>
      </c>
      <c r="D90" s="12" t="s">
        <v>1580</v>
      </c>
      <c r="E90" s="29">
        <v>1</v>
      </c>
      <c r="F90" s="30" t="s">
        <v>1441</v>
      </c>
      <c r="H90" s="34"/>
      <c r="I90" s="35"/>
      <c r="J90" s="1"/>
      <c r="K90" s="34"/>
      <c r="L90" s="7"/>
    </row>
    <row r="91" spans="1:12" ht="12.75">
      <c r="A91" s="31" t="s">
        <v>839</v>
      </c>
      <c r="B91" s="11" t="s">
        <v>1581</v>
      </c>
      <c r="C91" s="7" t="s">
        <v>280</v>
      </c>
      <c r="D91" s="12" t="s">
        <v>1582</v>
      </c>
      <c r="E91" s="29">
        <v>1</v>
      </c>
      <c r="F91" s="30" t="s">
        <v>1441</v>
      </c>
      <c r="H91" s="34"/>
      <c r="I91" s="35"/>
      <c r="J91" s="1"/>
      <c r="K91" s="34"/>
      <c r="L91" s="7"/>
    </row>
    <row r="92" spans="1:12" ht="12.75">
      <c r="A92" t="s">
        <v>839</v>
      </c>
      <c r="B92" s="1" t="s">
        <v>1583</v>
      </c>
      <c r="C92" s="7" t="s">
        <v>370</v>
      </c>
      <c r="D92" s="12" t="s">
        <v>369</v>
      </c>
      <c r="E92" s="29">
        <v>1</v>
      </c>
      <c r="F92" s="30" t="s">
        <v>1441</v>
      </c>
      <c r="H92" s="34"/>
      <c r="I92" s="35"/>
      <c r="J92" s="1"/>
      <c r="K92" s="34"/>
      <c r="L92" s="7"/>
    </row>
    <row r="93" spans="1:12" ht="12.75">
      <c r="A93" t="s">
        <v>839</v>
      </c>
      <c r="B93" s="1" t="s">
        <v>1584</v>
      </c>
      <c r="C93" s="7" t="s">
        <v>290</v>
      </c>
      <c r="D93" s="12" t="s">
        <v>1585</v>
      </c>
      <c r="E93" s="29">
        <v>1</v>
      </c>
      <c r="F93" s="30" t="s">
        <v>1441</v>
      </c>
      <c r="H93" s="34"/>
      <c r="I93" s="35"/>
      <c r="J93" s="1"/>
      <c r="K93" s="34"/>
      <c r="L93" s="7"/>
    </row>
    <row r="94" spans="1:12" ht="12.75">
      <c r="A94" t="s">
        <v>839</v>
      </c>
      <c r="B94" s="1" t="s">
        <v>1584</v>
      </c>
      <c r="C94" s="7" t="s">
        <v>372</v>
      </c>
      <c r="D94" s="12" t="s">
        <v>371</v>
      </c>
      <c r="E94" s="29">
        <v>0.8</v>
      </c>
      <c r="F94" s="30" t="s">
        <v>1441</v>
      </c>
      <c r="H94" s="33"/>
      <c r="I94" s="35"/>
      <c r="J94" s="1"/>
      <c r="K94" s="33"/>
      <c r="L94" s="7"/>
    </row>
    <row r="95" spans="1:12" ht="12.75">
      <c r="A95" t="s">
        <v>839</v>
      </c>
      <c r="B95" s="1" t="s">
        <v>1584</v>
      </c>
      <c r="C95" s="7" t="s">
        <v>368</v>
      </c>
      <c r="D95" s="12" t="s">
        <v>1586</v>
      </c>
      <c r="E95" s="29">
        <v>0.3</v>
      </c>
      <c r="F95" s="30" t="s">
        <v>1441</v>
      </c>
      <c r="H95" s="33"/>
      <c r="I95" s="35"/>
      <c r="J95" s="11"/>
      <c r="K95" s="34"/>
      <c r="L95" s="7"/>
    </row>
    <row r="96" spans="1:12" ht="12.75">
      <c r="A96" t="s">
        <v>839</v>
      </c>
      <c r="B96" s="1" t="s">
        <v>1584</v>
      </c>
      <c r="C96" s="7" t="s">
        <v>374</v>
      </c>
      <c r="D96" s="12" t="s">
        <v>373</v>
      </c>
      <c r="E96" s="29">
        <v>0.3</v>
      </c>
      <c r="F96" s="30" t="s">
        <v>1441</v>
      </c>
      <c r="H96" s="33"/>
      <c r="I96" s="35"/>
      <c r="J96" s="11"/>
      <c r="K96" s="34"/>
      <c r="L96" s="7"/>
    </row>
    <row r="97" spans="1:12" ht="12.75">
      <c r="A97" t="s">
        <v>819</v>
      </c>
      <c r="B97" s="31" t="s">
        <v>1587</v>
      </c>
      <c r="C97" s="7" t="s">
        <v>292</v>
      </c>
      <c r="D97" s="12" t="s">
        <v>1588</v>
      </c>
      <c r="E97" s="29">
        <v>1</v>
      </c>
      <c r="F97" s="30" t="s">
        <v>1441</v>
      </c>
      <c r="H97" s="33"/>
      <c r="I97" s="35"/>
      <c r="J97" s="1"/>
      <c r="K97" s="33"/>
      <c r="L97" s="7"/>
    </row>
    <row r="98" spans="1:12" ht="12.75">
      <c r="A98" t="s">
        <v>819</v>
      </c>
      <c r="B98" s="31" t="s">
        <v>1589</v>
      </c>
      <c r="C98" s="7" t="s">
        <v>294</v>
      </c>
      <c r="D98" s="12" t="s">
        <v>1590</v>
      </c>
      <c r="E98" s="29">
        <v>0.15</v>
      </c>
      <c r="F98" s="30" t="s">
        <v>1441</v>
      </c>
      <c r="H98" s="34"/>
      <c r="I98" s="7"/>
      <c r="J98" s="1"/>
      <c r="K98" s="33"/>
      <c r="L98" s="7"/>
    </row>
    <row r="99" spans="1:12" ht="12.75">
      <c r="A99" t="s">
        <v>819</v>
      </c>
      <c r="B99" s="31" t="s">
        <v>1589</v>
      </c>
      <c r="C99" s="7" t="s">
        <v>296</v>
      </c>
      <c r="D99" s="12" t="s">
        <v>1591</v>
      </c>
      <c r="E99" s="29">
        <v>0.15</v>
      </c>
      <c r="F99" s="30" t="s">
        <v>1441</v>
      </c>
      <c r="H99" s="34"/>
      <c r="I99" s="7"/>
      <c r="J99" s="1"/>
      <c r="K99" s="33"/>
      <c r="L99" s="7"/>
    </row>
    <row r="100" spans="1:12" ht="12.75">
      <c r="A100" t="s">
        <v>819</v>
      </c>
      <c r="B100" s="31" t="s">
        <v>1589</v>
      </c>
      <c r="C100" s="7" t="s">
        <v>298</v>
      </c>
      <c r="D100" s="12" t="s">
        <v>1592</v>
      </c>
      <c r="E100" s="29">
        <v>0.15</v>
      </c>
      <c r="F100" s="30" t="s">
        <v>1441</v>
      </c>
      <c r="H100" s="34"/>
      <c r="I100" s="7"/>
      <c r="J100" s="1"/>
      <c r="K100" s="33"/>
      <c r="L100" s="7"/>
    </row>
    <row r="101" spans="1:12" ht="12.75">
      <c r="A101" t="s">
        <v>819</v>
      </c>
      <c r="B101" s="31" t="s">
        <v>1589</v>
      </c>
      <c r="C101" s="7" t="s">
        <v>300</v>
      </c>
      <c r="D101" s="12" t="s">
        <v>1593</v>
      </c>
      <c r="E101" s="29">
        <v>0.15</v>
      </c>
      <c r="F101" s="30" t="s">
        <v>1441</v>
      </c>
      <c r="H101" s="34"/>
      <c r="I101" s="7"/>
      <c r="J101" s="1"/>
      <c r="K101" s="33"/>
      <c r="L101" s="7"/>
    </row>
    <row r="102" spans="1:12" ht="12.75">
      <c r="A102" t="s">
        <v>819</v>
      </c>
      <c r="B102" s="31" t="s">
        <v>1589</v>
      </c>
      <c r="C102" s="7" t="s">
        <v>302</v>
      </c>
      <c r="D102" s="12" t="s">
        <v>1594</v>
      </c>
      <c r="E102" s="29">
        <v>0.15</v>
      </c>
      <c r="F102" s="30" t="s">
        <v>1441</v>
      </c>
      <c r="H102" s="34"/>
      <c r="I102" s="7"/>
      <c r="J102" s="1"/>
      <c r="K102" s="33"/>
      <c r="L102" s="7"/>
    </row>
    <row r="103" spans="1:12" ht="12.75">
      <c r="A103" t="s">
        <v>819</v>
      </c>
      <c r="B103" s="31" t="s">
        <v>1589</v>
      </c>
      <c r="C103" s="7" t="s">
        <v>304</v>
      </c>
      <c r="D103" s="12" t="s">
        <v>1595</v>
      </c>
      <c r="E103" s="29">
        <v>0.15</v>
      </c>
      <c r="F103" s="30" t="s">
        <v>1441</v>
      </c>
      <c r="H103" s="34"/>
      <c r="I103" s="7"/>
      <c r="J103" s="1"/>
      <c r="K103" s="33"/>
      <c r="L103" s="7"/>
    </row>
    <row r="104" spans="1:12" ht="12.75">
      <c r="A104" t="s">
        <v>819</v>
      </c>
      <c r="B104" s="31" t="s">
        <v>1589</v>
      </c>
      <c r="C104" s="7" t="s">
        <v>306</v>
      </c>
      <c r="D104" s="12" t="s">
        <v>1596</v>
      </c>
      <c r="E104" s="29">
        <v>0.15</v>
      </c>
      <c r="F104" s="30" t="s">
        <v>1441</v>
      </c>
      <c r="H104" s="34"/>
      <c r="I104" s="7"/>
      <c r="J104" s="1"/>
      <c r="K104" s="33"/>
      <c r="L104" s="7"/>
    </row>
    <row r="105" spans="1:12" ht="12.75">
      <c r="A105" t="s">
        <v>819</v>
      </c>
      <c r="B105" s="31" t="s">
        <v>1589</v>
      </c>
      <c r="C105" s="7" t="s">
        <v>308</v>
      </c>
      <c r="D105" s="12" t="s">
        <v>1597</v>
      </c>
      <c r="E105" s="29">
        <v>0.15</v>
      </c>
      <c r="F105" s="30" t="s">
        <v>1441</v>
      </c>
      <c r="H105" s="34"/>
      <c r="I105" s="7"/>
      <c r="J105" s="1"/>
      <c r="K105" s="33"/>
      <c r="L105" s="7"/>
    </row>
    <row r="106" spans="1:12" ht="12.75">
      <c r="A106" t="s">
        <v>819</v>
      </c>
      <c r="B106" s="31" t="s">
        <v>1589</v>
      </c>
      <c r="C106" s="7" t="s">
        <v>310</v>
      </c>
      <c r="D106" s="12" t="s">
        <v>1598</v>
      </c>
      <c r="E106" s="29">
        <v>0.15</v>
      </c>
      <c r="F106" s="30" t="s">
        <v>1441</v>
      </c>
      <c r="H106" s="34"/>
      <c r="I106" s="7"/>
      <c r="J106" s="1"/>
      <c r="K106" s="33"/>
      <c r="L106" s="7"/>
    </row>
    <row r="107" spans="1:12" ht="12.75">
      <c r="A107" t="s">
        <v>819</v>
      </c>
      <c r="B107" s="31" t="s">
        <v>1589</v>
      </c>
      <c r="C107" s="7" t="s">
        <v>312</v>
      </c>
      <c r="D107" s="12" t="s">
        <v>1599</v>
      </c>
      <c r="E107" s="29">
        <v>0.15</v>
      </c>
      <c r="F107" s="30" t="s">
        <v>1441</v>
      </c>
      <c r="H107" s="34"/>
      <c r="I107" s="7"/>
      <c r="J107" s="1"/>
      <c r="K107" s="33"/>
      <c r="L107" s="7"/>
    </row>
    <row r="108" spans="1:12" ht="12.75">
      <c r="A108" t="s">
        <v>819</v>
      </c>
      <c r="B108" s="31" t="s">
        <v>1589</v>
      </c>
      <c r="C108" s="7" t="s">
        <v>314</v>
      </c>
      <c r="D108" s="12" t="s">
        <v>1600</v>
      </c>
      <c r="E108" s="29">
        <v>0.15</v>
      </c>
      <c r="F108" s="30" t="s">
        <v>1441</v>
      </c>
      <c r="H108" s="34"/>
      <c r="I108" s="7"/>
      <c r="J108" s="1"/>
      <c r="K108" s="33"/>
      <c r="L108" s="7"/>
    </row>
    <row r="109" spans="1:12" ht="12.75">
      <c r="A109" s="31" t="s">
        <v>1601</v>
      </c>
      <c r="B109" s="11" t="s">
        <v>1473</v>
      </c>
      <c r="C109" s="7" t="s">
        <v>282</v>
      </c>
      <c r="D109" s="12" t="s">
        <v>1602</v>
      </c>
      <c r="E109" s="29">
        <v>1</v>
      </c>
      <c r="F109" s="30" t="s">
        <v>1441</v>
      </c>
      <c r="H109" s="33"/>
      <c r="I109" s="35"/>
      <c r="J109" s="1"/>
      <c r="K109" s="33"/>
      <c r="L109" s="7"/>
    </row>
    <row r="110" spans="1:12" ht="12.75">
      <c r="A110" s="31" t="s">
        <v>1601</v>
      </c>
      <c r="B110" s="11" t="s">
        <v>1473</v>
      </c>
      <c r="C110" s="7" t="s">
        <v>284</v>
      </c>
      <c r="D110" s="12" t="s">
        <v>1603</v>
      </c>
      <c r="E110" s="29">
        <v>1</v>
      </c>
      <c r="F110" s="30" t="s">
        <v>1441</v>
      </c>
      <c r="H110" s="33"/>
      <c r="I110" s="35"/>
      <c r="J110" s="11"/>
      <c r="K110" s="34"/>
      <c r="L110" s="7"/>
    </row>
    <row r="111" spans="1:12" ht="12.75">
      <c r="A111" s="31" t="s">
        <v>1604</v>
      </c>
      <c r="B111" s="11" t="s">
        <v>1605</v>
      </c>
      <c r="C111" s="7" t="s">
        <v>27</v>
      </c>
      <c r="D111" t="s">
        <v>1606</v>
      </c>
      <c r="E111" s="29">
        <v>0.6</v>
      </c>
      <c r="F111" s="30" t="s">
        <v>1441</v>
      </c>
      <c r="H111" s="34"/>
      <c r="I111" s="35"/>
      <c r="J111" s="11"/>
      <c r="K111" s="34"/>
      <c r="L111" s="7"/>
    </row>
    <row r="112" spans="1:12" ht="12.75">
      <c r="A112" s="31" t="s">
        <v>1604</v>
      </c>
      <c r="B112" s="11" t="s">
        <v>1605</v>
      </c>
      <c r="C112" s="7" t="s">
        <v>31</v>
      </c>
      <c r="D112" t="s">
        <v>1607</v>
      </c>
      <c r="E112" s="29">
        <v>0.6</v>
      </c>
      <c r="F112" s="30" t="s">
        <v>1441</v>
      </c>
      <c r="H112" s="34"/>
      <c r="I112" s="35"/>
      <c r="J112" s="11"/>
      <c r="K112" s="34"/>
      <c r="L112" s="7"/>
    </row>
    <row r="113" spans="1:13" ht="12.75">
      <c r="A113" s="31" t="s">
        <v>1604</v>
      </c>
      <c r="B113" s="11" t="s">
        <v>1605</v>
      </c>
      <c r="C113" s="7" t="s">
        <v>34</v>
      </c>
      <c r="D113" t="s">
        <v>1608</v>
      </c>
      <c r="E113" s="29">
        <v>0.1</v>
      </c>
      <c r="F113" s="30" t="s">
        <v>1441</v>
      </c>
      <c r="H113" s="34"/>
      <c r="I113" s="7"/>
      <c r="J113" s="1"/>
      <c r="K113" s="34"/>
      <c r="L113" s="7"/>
      <c r="M113" s="1"/>
    </row>
    <row r="114" spans="1:13" ht="12.75">
      <c r="A114" s="31" t="s">
        <v>1604</v>
      </c>
      <c r="B114" s="11" t="s">
        <v>1605</v>
      </c>
      <c r="C114" s="7" t="s">
        <v>36</v>
      </c>
      <c r="D114" t="s">
        <v>1609</v>
      </c>
      <c r="E114" s="29">
        <v>0.1</v>
      </c>
      <c r="F114" s="30" t="s">
        <v>1441</v>
      </c>
      <c r="H114" s="34"/>
      <c r="I114" s="7"/>
      <c r="J114" s="1"/>
      <c r="K114" s="34"/>
      <c r="L114" s="7"/>
      <c r="M114" s="1"/>
    </row>
    <row r="115" spans="1:13" ht="12.75">
      <c r="A115" t="s">
        <v>559</v>
      </c>
      <c r="B115" s="11" t="s">
        <v>1610</v>
      </c>
      <c r="C115" s="7" t="s">
        <v>124</v>
      </c>
      <c r="D115" t="s">
        <v>1611</v>
      </c>
      <c r="E115" s="29">
        <v>0.1</v>
      </c>
      <c r="F115" s="30" t="s">
        <v>1441</v>
      </c>
      <c r="H115" s="34"/>
      <c r="I115" s="7"/>
      <c r="J115" s="1"/>
      <c r="K115" s="34"/>
      <c r="L115" s="7"/>
      <c r="M115" s="1"/>
    </row>
    <row r="116" spans="1:13" ht="12.75">
      <c r="A116" s="31" t="s">
        <v>1612</v>
      </c>
      <c r="B116" s="11" t="s">
        <v>1473</v>
      </c>
      <c r="C116" s="7" t="s">
        <v>352</v>
      </c>
      <c r="D116" s="12" t="s">
        <v>1613</v>
      </c>
      <c r="E116" s="29">
        <v>0.96</v>
      </c>
      <c r="F116" s="30" t="s">
        <v>1441</v>
      </c>
      <c r="H116" s="34"/>
      <c r="I116" s="7"/>
      <c r="J116" s="1"/>
      <c r="K116" s="34"/>
      <c r="L116" s="7"/>
      <c r="M116" s="1"/>
    </row>
    <row r="117" spans="1:13" ht="12.75">
      <c r="A117" s="31" t="s">
        <v>1612</v>
      </c>
      <c r="B117" s="11" t="s">
        <v>1473</v>
      </c>
      <c r="C117" s="7" t="s">
        <v>354</v>
      </c>
      <c r="D117" s="12" t="s">
        <v>1614</v>
      </c>
      <c r="E117" s="29">
        <v>0.96</v>
      </c>
      <c r="F117" s="30" t="s">
        <v>1441</v>
      </c>
      <c r="H117" s="34"/>
      <c r="I117" s="7"/>
      <c r="J117" s="1"/>
      <c r="K117" s="34"/>
      <c r="L117" s="7"/>
      <c r="M117" s="1"/>
    </row>
    <row r="118" spans="1:13" ht="12.75">
      <c r="A118" s="31" t="s">
        <v>1615</v>
      </c>
      <c r="B118" s="11" t="s">
        <v>1616</v>
      </c>
      <c r="C118" s="7" t="s">
        <v>516</v>
      </c>
      <c r="D118" s="12"/>
      <c r="E118" s="29">
        <v>0.9</v>
      </c>
      <c r="F118" s="30" t="s">
        <v>1441</v>
      </c>
      <c r="H118" s="34"/>
      <c r="I118" s="7"/>
      <c r="J118" s="1"/>
      <c r="K118" s="34"/>
      <c r="L118" s="7"/>
      <c r="M118" s="1"/>
    </row>
    <row r="119" spans="1:13" ht="12.75">
      <c r="A119" t="s">
        <v>1615</v>
      </c>
      <c r="B119" t="s">
        <v>1617</v>
      </c>
      <c r="C119" s="7" t="s">
        <v>516</v>
      </c>
      <c r="E119" s="39">
        <v>0.1</v>
      </c>
      <c r="F119" s="30" t="s">
        <v>1441</v>
      </c>
      <c r="H119" s="34"/>
      <c r="I119" s="7"/>
      <c r="J119" s="1"/>
      <c r="K119" s="34"/>
      <c r="L119" s="7"/>
      <c r="M119" s="1"/>
    </row>
    <row r="120" spans="1:13" ht="12.75">
      <c r="A120" s="31" t="s">
        <v>1618</v>
      </c>
      <c r="B120" s="11" t="s">
        <v>1619</v>
      </c>
      <c r="C120" s="7" t="s">
        <v>356</v>
      </c>
      <c r="D120" s="12" t="s">
        <v>1620</v>
      </c>
      <c r="E120" s="29">
        <v>0.98</v>
      </c>
      <c r="F120" s="30" t="s">
        <v>1441</v>
      </c>
      <c r="H120" s="34"/>
      <c r="I120" s="7"/>
      <c r="J120" s="1"/>
      <c r="K120" s="34"/>
      <c r="L120" s="7"/>
      <c r="M120" s="1"/>
    </row>
    <row r="121" spans="1:13" ht="12.75">
      <c r="A121" s="31" t="s">
        <v>1618</v>
      </c>
      <c r="B121" s="31" t="s">
        <v>1621</v>
      </c>
      <c r="C121" s="7" t="s">
        <v>318</v>
      </c>
      <c r="D121" s="12" t="s">
        <v>1622</v>
      </c>
      <c r="E121" s="29">
        <v>1</v>
      </c>
      <c r="F121" s="30" t="s">
        <v>1441</v>
      </c>
      <c r="H121" s="34"/>
      <c r="I121" s="7"/>
      <c r="J121" s="1"/>
      <c r="K121" s="34"/>
      <c r="L121" s="7"/>
      <c r="M121" s="1"/>
    </row>
    <row r="122" spans="1:13" ht="12.75">
      <c r="A122" s="31" t="s">
        <v>1618</v>
      </c>
      <c r="B122" s="31" t="s">
        <v>1621</v>
      </c>
      <c r="C122" s="7" t="s">
        <v>320</v>
      </c>
      <c r="D122" s="12" t="s">
        <v>1623</v>
      </c>
      <c r="E122" s="29">
        <v>1</v>
      </c>
      <c r="F122" s="30" t="s">
        <v>1441</v>
      </c>
      <c r="H122" s="34"/>
      <c r="I122" s="7"/>
      <c r="J122" s="1"/>
      <c r="K122" s="34"/>
      <c r="L122" s="7"/>
      <c r="M122" s="1"/>
    </row>
    <row r="123" spans="1:13" ht="12.75">
      <c r="A123" s="31" t="s">
        <v>1618</v>
      </c>
      <c r="B123" s="31" t="s">
        <v>1621</v>
      </c>
      <c r="C123" s="7" t="s">
        <v>322</v>
      </c>
      <c r="D123" s="12" t="s">
        <v>1624</v>
      </c>
      <c r="E123" s="29">
        <v>1</v>
      </c>
      <c r="F123" s="30" t="s">
        <v>1441</v>
      </c>
      <c r="H123" s="34"/>
      <c r="I123" s="7"/>
      <c r="J123" s="1"/>
      <c r="K123" s="34"/>
      <c r="L123" s="7"/>
      <c r="M123" s="1"/>
    </row>
    <row r="124" spans="1:13" ht="12.75">
      <c r="A124" s="31" t="s">
        <v>1618</v>
      </c>
      <c r="B124" s="31" t="s">
        <v>1621</v>
      </c>
      <c r="C124" s="7" t="s">
        <v>324</v>
      </c>
      <c r="D124" s="12" t="s">
        <v>1625</v>
      </c>
      <c r="E124" s="29">
        <v>1</v>
      </c>
      <c r="F124" s="30" t="s">
        <v>1441</v>
      </c>
      <c r="H124" s="34"/>
      <c r="I124" s="7"/>
      <c r="J124" s="1"/>
      <c r="K124" s="34"/>
      <c r="L124" s="7"/>
      <c r="M124" s="1"/>
    </row>
    <row r="125" spans="1:13" ht="12.75">
      <c r="A125" s="31" t="s">
        <v>1618</v>
      </c>
      <c r="B125" s="31" t="s">
        <v>1621</v>
      </c>
      <c r="C125" s="7" t="s">
        <v>326</v>
      </c>
      <c r="D125" s="12" t="s">
        <v>1626</v>
      </c>
      <c r="E125" s="29">
        <v>1</v>
      </c>
      <c r="F125" s="30" t="s">
        <v>1441</v>
      </c>
      <c r="H125" s="34"/>
      <c r="I125" s="7"/>
      <c r="J125" s="1"/>
      <c r="K125" s="34"/>
      <c r="L125" s="7"/>
      <c r="M125" s="1"/>
    </row>
    <row r="126" spans="1:13" ht="12.75">
      <c r="A126" s="31" t="s">
        <v>1618</v>
      </c>
      <c r="B126" s="31" t="s">
        <v>1621</v>
      </c>
      <c r="C126" s="7" t="s">
        <v>328</v>
      </c>
      <c r="D126" s="12" t="s">
        <v>1627</v>
      </c>
      <c r="E126" s="29">
        <v>1</v>
      </c>
      <c r="F126" s="30" t="s">
        <v>1441</v>
      </c>
      <c r="H126" s="34"/>
      <c r="I126" s="7"/>
      <c r="J126" s="1"/>
      <c r="K126" s="34"/>
      <c r="L126" s="7"/>
      <c r="M126" s="1"/>
    </row>
    <row r="127" spans="1:13" ht="12.75">
      <c r="A127" s="31" t="s">
        <v>1618</v>
      </c>
      <c r="B127" s="31" t="s">
        <v>1628</v>
      </c>
      <c r="C127" s="7" t="s">
        <v>330</v>
      </c>
      <c r="D127" s="12" t="s">
        <v>1629</v>
      </c>
      <c r="E127" s="29">
        <v>1</v>
      </c>
      <c r="F127" s="30" t="s">
        <v>1441</v>
      </c>
      <c r="H127" s="34"/>
      <c r="I127" s="7"/>
      <c r="J127" s="1"/>
      <c r="K127" s="34"/>
      <c r="L127" s="7"/>
      <c r="M127" s="1"/>
    </row>
    <row r="128" spans="1:12" ht="12.75">
      <c r="A128" s="31" t="s">
        <v>1618</v>
      </c>
      <c r="B128" s="31" t="s">
        <v>1628</v>
      </c>
      <c r="C128" s="7" t="s">
        <v>332</v>
      </c>
      <c r="D128" s="12" t="s">
        <v>1630</v>
      </c>
      <c r="E128" s="29">
        <v>1</v>
      </c>
      <c r="F128" s="30" t="s">
        <v>1441</v>
      </c>
      <c r="H128" s="34"/>
      <c r="I128" s="7"/>
      <c r="J128" s="1"/>
      <c r="K128" s="34"/>
      <c r="L128" s="7"/>
    </row>
    <row r="129" spans="1:12" ht="12.75">
      <c r="A129" s="31" t="s">
        <v>1618</v>
      </c>
      <c r="B129" s="31" t="s">
        <v>1628</v>
      </c>
      <c r="C129" s="7" t="s">
        <v>334</v>
      </c>
      <c r="D129" s="12" t="s">
        <v>1631</v>
      </c>
      <c r="E129" s="29">
        <v>1</v>
      </c>
      <c r="F129" s="30" t="s">
        <v>1441</v>
      </c>
      <c r="H129" s="34"/>
      <c r="I129" s="7"/>
      <c r="J129" s="1"/>
      <c r="K129" s="34"/>
      <c r="L129" s="7"/>
    </row>
    <row r="130" spans="1:12" ht="12.75">
      <c r="A130" s="31" t="s">
        <v>1618</v>
      </c>
      <c r="B130" s="31" t="s">
        <v>1628</v>
      </c>
      <c r="C130" s="7" t="s">
        <v>336</v>
      </c>
      <c r="D130" s="12" t="s">
        <v>1632</v>
      </c>
      <c r="E130" s="29">
        <v>1</v>
      </c>
      <c r="F130" s="30" t="s">
        <v>1441</v>
      </c>
      <c r="H130" s="34"/>
      <c r="I130" s="7"/>
      <c r="J130" s="1"/>
      <c r="K130" s="34"/>
      <c r="L130" s="7"/>
    </row>
    <row r="131" spans="1:12" ht="12.75">
      <c r="A131" s="31" t="s">
        <v>1618</v>
      </c>
      <c r="B131" s="31" t="s">
        <v>1628</v>
      </c>
      <c r="C131" s="7" t="s">
        <v>338</v>
      </c>
      <c r="D131" s="12" t="s">
        <v>1633</v>
      </c>
      <c r="E131" s="29">
        <v>1</v>
      </c>
      <c r="F131" s="30" t="s">
        <v>1441</v>
      </c>
      <c r="H131" s="34"/>
      <c r="I131" s="7"/>
      <c r="J131" s="1"/>
      <c r="K131" s="34"/>
      <c r="L131" s="7"/>
    </row>
    <row r="132" spans="1:12" ht="12.75">
      <c r="A132" s="31" t="s">
        <v>1618</v>
      </c>
      <c r="B132" s="31" t="s">
        <v>1628</v>
      </c>
      <c r="C132" s="7" t="s">
        <v>340</v>
      </c>
      <c r="D132" s="12" t="s">
        <v>1634</v>
      </c>
      <c r="E132" s="29">
        <v>1</v>
      </c>
      <c r="F132" s="30" t="s">
        <v>1441</v>
      </c>
      <c r="H132" s="34"/>
      <c r="I132" s="7"/>
      <c r="J132" s="1"/>
      <c r="K132" s="34"/>
      <c r="L132" s="7"/>
    </row>
    <row r="133" spans="1:12" ht="12.75">
      <c r="A133" s="31" t="s">
        <v>843</v>
      </c>
      <c r="B133" s="11" t="s">
        <v>1525</v>
      </c>
      <c r="C133" s="7" t="s">
        <v>374</v>
      </c>
      <c r="D133" s="12" t="s">
        <v>373</v>
      </c>
      <c r="E133" s="29">
        <v>0.3</v>
      </c>
      <c r="F133" s="30" t="s">
        <v>1441</v>
      </c>
      <c r="H133" s="34"/>
      <c r="I133" s="7"/>
      <c r="J133" s="1"/>
      <c r="K133" s="34"/>
      <c r="L133" s="7"/>
    </row>
    <row r="134" spans="1:12" ht="12.75">
      <c r="A134" s="31" t="s">
        <v>843</v>
      </c>
      <c r="B134" s="11" t="s">
        <v>1635</v>
      </c>
      <c r="C134" s="7" t="s">
        <v>368</v>
      </c>
      <c r="D134" s="12" t="s">
        <v>1586</v>
      </c>
      <c r="E134" s="29">
        <v>0.3</v>
      </c>
      <c r="F134" s="30" t="s">
        <v>1441</v>
      </c>
      <c r="H134" s="33"/>
      <c r="I134" s="35"/>
      <c r="J134" s="11"/>
      <c r="K134" s="34"/>
      <c r="L134" s="7"/>
    </row>
    <row r="135" spans="1:12" ht="12.75">
      <c r="A135" s="31" t="s">
        <v>889</v>
      </c>
      <c r="B135" s="11" t="s">
        <v>1636</v>
      </c>
      <c r="C135" s="7" t="s">
        <v>374</v>
      </c>
      <c r="D135" s="12" t="s">
        <v>373</v>
      </c>
      <c r="E135" s="29">
        <v>0.3</v>
      </c>
      <c r="F135" s="30" t="s">
        <v>1441</v>
      </c>
      <c r="H135" s="33"/>
      <c r="I135" s="35"/>
      <c r="J135" s="11"/>
      <c r="K135" s="34"/>
      <c r="L135" s="7"/>
    </row>
    <row r="136" spans="1:12" ht="12.75">
      <c r="A136" s="31" t="s">
        <v>889</v>
      </c>
      <c r="B136" s="11" t="s">
        <v>1636</v>
      </c>
      <c r="C136" s="7" t="s">
        <v>368</v>
      </c>
      <c r="D136" s="12" t="s">
        <v>1586</v>
      </c>
      <c r="E136" s="29">
        <v>0.3</v>
      </c>
      <c r="F136" s="30" t="s">
        <v>1441</v>
      </c>
      <c r="H136" s="33"/>
      <c r="I136" s="35"/>
      <c r="J136" s="11"/>
      <c r="K136" s="33"/>
      <c r="L136" s="7"/>
    </row>
    <row r="137" spans="1:12" ht="12.75">
      <c r="A137" s="31" t="s">
        <v>1637</v>
      </c>
      <c r="B137" s="11" t="s">
        <v>1638</v>
      </c>
      <c r="C137" s="7" t="s">
        <v>342</v>
      </c>
      <c r="D137" s="12" t="s">
        <v>1639</v>
      </c>
      <c r="E137" s="29">
        <v>1</v>
      </c>
      <c r="F137" s="30" t="s">
        <v>1441</v>
      </c>
      <c r="H137" s="33"/>
      <c r="I137" s="35"/>
      <c r="J137" s="11"/>
      <c r="K137" s="34"/>
      <c r="L137" s="7"/>
    </row>
    <row r="138" spans="1:12" ht="12.75">
      <c r="A138" s="31" t="s">
        <v>1637</v>
      </c>
      <c r="B138" s="11" t="s">
        <v>1640</v>
      </c>
      <c r="C138" s="7" t="s">
        <v>1451</v>
      </c>
      <c r="D138" s="12"/>
      <c r="E138" s="29">
        <v>0.15</v>
      </c>
      <c r="F138" s="30" t="s">
        <v>1441</v>
      </c>
      <c r="H138" s="33"/>
      <c r="I138" s="35"/>
      <c r="K138" s="34"/>
      <c r="L138" s="7"/>
    </row>
    <row r="139" spans="1:12" ht="12.75">
      <c r="A139" s="31" t="s">
        <v>1637</v>
      </c>
      <c r="B139" s="31" t="s">
        <v>1641</v>
      </c>
      <c r="C139" s="7" t="s">
        <v>1451</v>
      </c>
      <c r="D139" s="12"/>
      <c r="E139" s="29">
        <v>0.15</v>
      </c>
      <c r="F139" s="30" t="s">
        <v>1441</v>
      </c>
      <c r="H139" s="33"/>
      <c r="I139" s="7"/>
      <c r="K139" s="33"/>
      <c r="L139" s="7"/>
    </row>
    <row r="140" spans="1:12" ht="12.75">
      <c r="A140" s="31" t="s">
        <v>1637</v>
      </c>
      <c r="B140" s="31" t="s">
        <v>1642</v>
      </c>
      <c r="C140" s="7" t="s">
        <v>1451</v>
      </c>
      <c r="D140" s="12"/>
      <c r="E140" s="29">
        <v>0.15</v>
      </c>
      <c r="F140" s="30" t="s">
        <v>1441</v>
      </c>
      <c r="H140" s="33"/>
      <c r="I140" s="7"/>
      <c r="K140" s="33"/>
      <c r="L140" s="7"/>
    </row>
    <row r="141" spans="1:12" ht="12.75">
      <c r="A141" s="31" t="s">
        <v>1643</v>
      </c>
      <c r="B141" s="11" t="s">
        <v>1473</v>
      </c>
      <c r="C141" s="7" t="s">
        <v>358</v>
      </c>
      <c r="D141" s="12" t="s">
        <v>1644</v>
      </c>
      <c r="E141" s="29">
        <v>0.96</v>
      </c>
      <c r="F141" s="30" t="s">
        <v>1441</v>
      </c>
      <c r="H141" s="33"/>
      <c r="I141" s="7"/>
      <c r="K141" s="33"/>
      <c r="L141" s="7"/>
    </row>
    <row r="142" spans="1:12" ht="12.75">
      <c r="A142" s="31" t="s">
        <v>1643</v>
      </c>
      <c r="B142" s="11" t="s">
        <v>1473</v>
      </c>
      <c r="C142" s="7" t="s">
        <v>360</v>
      </c>
      <c r="D142" s="12" t="s">
        <v>1645</v>
      </c>
      <c r="E142" s="29">
        <v>0.96</v>
      </c>
      <c r="F142" s="30" t="s">
        <v>1441</v>
      </c>
      <c r="H142" s="33"/>
      <c r="I142" s="7"/>
      <c r="K142" s="33"/>
      <c r="L142" s="7"/>
    </row>
    <row r="143" spans="1:12" ht="12.75">
      <c r="A143" s="31" t="s">
        <v>1646</v>
      </c>
      <c r="B143" s="11" t="s">
        <v>1647</v>
      </c>
      <c r="C143" s="7" t="s">
        <v>286</v>
      </c>
      <c r="D143" s="12" t="s">
        <v>1648</v>
      </c>
      <c r="F143" s="30" t="s">
        <v>1441</v>
      </c>
      <c r="L143" s="7"/>
    </row>
    <row r="144" spans="1:12" ht="12.75">
      <c r="A144" s="31" t="s">
        <v>1646</v>
      </c>
      <c r="B144" s="11" t="s">
        <v>1647</v>
      </c>
      <c r="C144" s="7" t="s">
        <v>288</v>
      </c>
      <c r="D144" s="12" t="s">
        <v>1649</v>
      </c>
      <c r="F144" s="30" t="s">
        <v>1441</v>
      </c>
      <c r="L144" s="7"/>
    </row>
    <row r="145" spans="1:12" ht="12.75">
      <c r="A145" t="s">
        <v>1650</v>
      </c>
      <c r="B145" s="11" t="s">
        <v>517</v>
      </c>
      <c r="C145" s="7" t="s">
        <v>518</v>
      </c>
      <c r="D145" s="12"/>
      <c r="E145" s="29">
        <v>0.7</v>
      </c>
      <c r="F145" s="30" t="s">
        <v>1441</v>
      </c>
      <c r="L145" s="7"/>
    </row>
    <row r="146" spans="1:12" ht="12.75">
      <c r="A146" t="s">
        <v>1650</v>
      </c>
      <c r="B146" s="11" t="s">
        <v>519</v>
      </c>
      <c r="C146" s="7" t="s">
        <v>520</v>
      </c>
      <c r="D146" s="12"/>
      <c r="E146" s="29">
        <v>0.8</v>
      </c>
      <c r="F146" s="30" t="s">
        <v>1441</v>
      </c>
      <c r="I146" s="38"/>
      <c r="L146" s="7"/>
    </row>
    <row r="147" spans="1:12" ht="12.75">
      <c r="A147" t="s">
        <v>1650</v>
      </c>
      <c r="B147" s="11" t="s">
        <v>519</v>
      </c>
      <c r="C147" s="7" t="s">
        <v>521</v>
      </c>
      <c r="D147" s="12"/>
      <c r="E147" s="29">
        <v>0.8</v>
      </c>
      <c r="F147" s="30" t="s">
        <v>1441</v>
      </c>
      <c r="I147" s="38"/>
      <c r="L147" s="7"/>
    </row>
    <row r="148" spans="1:12" ht="12.75">
      <c r="A148" t="s">
        <v>1650</v>
      </c>
      <c r="B148" s="11" t="s">
        <v>522</v>
      </c>
      <c r="C148" s="7" t="s">
        <v>523</v>
      </c>
      <c r="D148" s="12"/>
      <c r="E148" s="29">
        <v>0.7</v>
      </c>
      <c r="F148" s="30" t="s">
        <v>1441</v>
      </c>
      <c r="I148" s="38"/>
      <c r="L148" s="7"/>
    </row>
    <row r="149" spans="1:12" ht="12.75">
      <c r="A149" s="31" t="s">
        <v>1650</v>
      </c>
      <c r="B149" s="11" t="s">
        <v>1651</v>
      </c>
      <c r="C149" s="7" t="s">
        <v>234</v>
      </c>
      <c r="D149" s="12" t="s">
        <v>1652</v>
      </c>
      <c r="E149" s="29">
        <v>0.95</v>
      </c>
      <c r="F149" s="30" t="s">
        <v>1441</v>
      </c>
      <c r="I149" s="38"/>
      <c r="J149" s="12"/>
      <c r="L149" s="7"/>
    </row>
    <row r="150" spans="1:12" ht="12.75">
      <c r="A150" s="31" t="s">
        <v>1650</v>
      </c>
      <c r="B150" s="11" t="s">
        <v>1651</v>
      </c>
      <c r="C150" s="7" t="s">
        <v>236</v>
      </c>
      <c r="D150" s="12" t="s">
        <v>1653</v>
      </c>
      <c r="E150" s="29">
        <v>0.95</v>
      </c>
      <c r="F150" s="30" t="s">
        <v>1441</v>
      </c>
      <c r="I150" s="38"/>
      <c r="J150" s="12"/>
      <c r="L150" s="7"/>
    </row>
    <row r="151" spans="1:12" ht="12.75">
      <c r="A151" s="1" t="s">
        <v>1650</v>
      </c>
      <c r="B151" s="11" t="s">
        <v>1654</v>
      </c>
      <c r="C151" s="7" t="s">
        <v>69</v>
      </c>
      <c r="D151" s="12" t="s">
        <v>68</v>
      </c>
      <c r="E151" s="29">
        <v>0.9</v>
      </c>
      <c r="F151" s="30" t="s">
        <v>1441</v>
      </c>
      <c r="I151" s="38"/>
      <c r="J151" s="12"/>
      <c r="L151" s="7"/>
    </row>
    <row r="152" spans="1:12" ht="12.75">
      <c r="A152" s="31" t="s">
        <v>716</v>
      </c>
      <c r="B152" s="31" t="s">
        <v>1655</v>
      </c>
      <c r="C152" s="7" t="s">
        <v>182</v>
      </c>
      <c r="D152" s="12" t="s">
        <v>1656</v>
      </c>
      <c r="E152" s="29">
        <v>0.15</v>
      </c>
      <c r="F152" s="30" t="s">
        <v>1441</v>
      </c>
      <c r="H152" s="33"/>
      <c r="I152" s="35"/>
      <c r="J152" s="11"/>
      <c r="K152" s="33"/>
      <c r="L152" s="7"/>
    </row>
    <row r="153" spans="1:12" ht="12.75">
      <c r="A153" s="31" t="s">
        <v>716</v>
      </c>
      <c r="B153" s="31" t="s">
        <v>1655</v>
      </c>
      <c r="C153" s="7" t="s">
        <v>184</v>
      </c>
      <c r="D153" s="12" t="s">
        <v>1657</v>
      </c>
      <c r="E153" s="29">
        <v>0.15</v>
      </c>
      <c r="F153" s="30" t="s">
        <v>1441</v>
      </c>
      <c r="H153" s="33"/>
      <c r="I153" s="35"/>
      <c r="J153" s="11"/>
      <c r="K153" s="34"/>
      <c r="L153" s="7"/>
    </row>
    <row r="154" spans="1:12" ht="12.75">
      <c r="A154" s="31" t="s">
        <v>716</v>
      </c>
      <c r="B154" s="31" t="s">
        <v>1655</v>
      </c>
      <c r="C154" s="7" t="s">
        <v>186</v>
      </c>
      <c r="D154" s="12" t="s">
        <v>1658</v>
      </c>
      <c r="E154" s="29">
        <v>0.15</v>
      </c>
      <c r="F154" s="30" t="s">
        <v>1441</v>
      </c>
      <c r="H154" s="33"/>
      <c r="I154" s="35"/>
      <c r="J154" s="11"/>
      <c r="K154" s="34"/>
      <c r="L154" s="7"/>
    </row>
    <row r="155" spans="1:12" ht="12.75">
      <c r="A155" s="31" t="s">
        <v>716</v>
      </c>
      <c r="B155" s="31" t="s">
        <v>1655</v>
      </c>
      <c r="C155" s="7" t="s">
        <v>188</v>
      </c>
      <c r="D155" s="12" t="s">
        <v>1659</v>
      </c>
      <c r="E155" s="29">
        <v>0.15</v>
      </c>
      <c r="F155" s="30" t="s">
        <v>1441</v>
      </c>
      <c r="H155" s="33"/>
      <c r="I155" s="35"/>
      <c r="J155" s="11"/>
      <c r="K155" s="34"/>
      <c r="L155" s="7"/>
    </row>
    <row r="156" spans="1:12" ht="12.75">
      <c r="A156" s="31" t="s">
        <v>716</v>
      </c>
      <c r="B156" s="31" t="s">
        <v>1655</v>
      </c>
      <c r="C156" s="7" t="s">
        <v>190</v>
      </c>
      <c r="D156" s="12" t="s">
        <v>1660</v>
      </c>
      <c r="E156" s="29">
        <v>0.15</v>
      </c>
      <c r="F156" s="30" t="s">
        <v>1441</v>
      </c>
      <c r="H156" s="33"/>
      <c r="I156" s="35"/>
      <c r="J156" s="1"/>
      <c r="K156" s="33"/>
      <c r="L156" s="7"/>
    </row>
    <row r="157" spans="1:12" ht="12.75">
      <c r="A157" s="31" t="s">
        <v>716</v>
      </c>
      <c r="B157" s="31" t="s">
        <v>1655</v>
      </c>
      <c r="C157" s="7" t="s">
        <v>192</v>
      </c>
      <c r="D157" s="12" t="s">
        <v>1661</v>
      </c>
      <c r="E157" s="29">
        <v>0.15</v>
      </c>
      <c r="F157" s="30" t="s">
        <v>1441</v>
      </c>
      <c r="H157" s="33"/>
      <c r="I157" s="35"/>
      <c r="J157" s="1"/>
      <c r="K157" s="33"/>
      <c r="L157" s="7"/>
    </row>
    <row r="158" spans="1:12" ht="12.75">
      <c r="A158" s="31" t="s">
        <v>716</v>
      </c>
      <c r="B158" s="31" t="s">
        <v>1662</v>
      </c>
      <c r="C158" s="7" t="s">
        <v>194</v>
      </c>
      <c r="D158" s="12" t="s">
        <v>1663</v>
      </c>
      <c r="E158" s="29">
        <v>0.15</v>
      </c>
      <c r="F158" s="30" t="s">
        <v>1441</v>
      </c>
      <c r="H158" s="33"/>
      <c r="I158" s="35"/>
      <c r="J158" s="1"/>
      <c r="K158" s="33"/>
      <c r="L158" s="7"/>
    </row>
    <row r="159" spans="1:12" ht="12.75">
      <c r="A159" s="31" t="s">
        <v>716</v>
      </c>
      <c r="B159" s="31" t="s">
        <v>1662</v>
      </c>
      <c r="C159" s="7" t="s">
        <v>196</v>
      </c>
      <c r="D159" s="12" t="s">
        <v>1664</v>
      </c>
      <c r="E159" s="29">
        <v>0.15</v>
      </c>
      <c r="F159" s="30" t="s">
        <v>1441</v>
      </c>
      <c r="H159" s="33"/>
      <c r="I159" s="35"/>
      <c r="J159" s="1"/>
      <c r="K159" s="33"/>
      <c r="L159" s="7"/>
    </row>
    <row r="160" spans="1:12" ht="12.75">
      <c r="A160" s="31" t="s">
        <v>716</v>
      </c>
      <c r="B160" s="31" t="s">
        <v>1662</v>
      </c>
      <c r="C160" s="7" t="s">
        <v>198</v>
      </c>
      <c r="D160" s="12" t="s">
        <v>1665</v>
      </c>
      <c r="E160" s="29">
        <v>0.15</v>
      </c>
      <c r="F160" s="30" t="s">
        <v>1441</v>
      </c>
      <c r="I160" s="38"/>
      <c r="J160" s="12"/>
      <c r="K160" s="34"/>
      <c r="L160" s="7"/>
    </row>
    <row r="161" spans="1:12" ht="12.75">
      <c r="A161" s="31" t="s">
        <v>716</v>
      </c>
      <c r="B161" s="31" t="s">
        <v>1662</v>
      </c>
      <c r="C161" s="7" t="s">
        <v>200</v>
      </c>
      <c r="D161" s="12" t="s">
        <v>1666</v>
      </c>
      <c r="E161" s="29">
        <v>0.15</v>
      </c>
      <c r="F161" s="30" t="s">
        <v>1441</v>
      </c>
      <c r="I161" s="38"/>
      <c r="J161" s="12"/>
      <c r="K161" s="33"/>
      <c r="L161" s="7"/>
    </row>
    <row r="162" spans="1:12" ht="12.75">
      <c r="A162" s="31" t="s">
        <v>716</v>
      </c>
      <c r="B162" s="31" t="s">
        <v>1662</v>
      </c>
      <c r="C162" s="7" t="s">
        <v>202</v>
      </c>
      <c r="D162" s="12" t="s">
        <v>1667</v>
      </c>
      <c r="E162" s="29">
        <v>0.15</v>
      </c>
      <c r="F162" s="30" t="s">
        <v>1441</v>
      </c>
      <c r="I162" s="38"/>
      <c r="J162" s="12"/>
      <c r="K162" s="33"/>
      <c r="L162" s="7"/>
    </row>
    <row r="163" spans="1:12" ht="12.75">
      <c r="A163" s="31" t="s">
        <v>716</v>
      </c>
      <c r="B163" s="31" t="s">
        <v>1662</v>
      </c>
      <c r="C163" s="7" t="s">
        <v>204</v>
      </c>
      <c r="D163" s="12" t="s">
        <v>1668</v>
      </c>
      <c r="E163" s="29">
        <v>0.15</v>
      </c>
      <c r="F163" s="30" t="s">
        <v>1441</v>
      </c>
      <c r="I163" s="38"/>
      <c r="L163" s="7"/>
    </row>
    <row r="164" spans="1:12" ht="12.75">
      <c r="A164" s="1" t="s">
        <v>736</v>
      </c>
      <c r="B164" s="11" t="s">
        <v>1669</v>
      </c>
      <c r="C164" s="7" t="s">
        <v>206</v>
      </c>
      <c r="D164" t="s">
        <v>1670</v>
      </c>
      <c r="E164" s="29">
        <v>0.15</v>
      </c>
      <c r="F164" s="30" t="s">
        <v>1441</v>
      </c>
      <c r="I164" s="38"/>
      <c r="L164" s="7"/>
    </row>
    <row r="165" spans="1:12" ht="12.75">
      <c r="A165" t="s">
        <v>1671</v>
      </c>
      <c r="B165" s="11" t="s">
        <v>1473</v>
      </c>
      <c r="C165" s="7" t="s">
        <v>362</v>
      </c>
      <c r="D165" s="12" t="s">
        <v>1672</v>
      </c>
      <c r="E165" s="29">
        <v>0.96</v>
      </c>
      <c r="F165" s="30" t="s">
        <v>1441</v>
      </c>
      <c r="L165" s="7"/>
    </row>
    <row r="166" spans="1:12" ht="12.75">
      <c r="A166" s="1" t="s">
        <v>1671</v>
      </c>
      <c r="B166" s="11" t="s">
        <v>1473</v>
      </c>
      <c r="C166" s="7" t="s">
        <v>364</v>
      </c>
      <c r="D166" s="12" t="s">
        <v>1673</v>
      </c>
      <c r="E166" s="29">
        <v>0.96</v>
      </c>
      <c r="F166" s="30" t="s">
        <v>1441</v>
      </c>
      <c r="L166" s="7"/>
    </row>
    <row r="167" spans="1:12" ht="12.75">
      <c r="A167" s="1" t="s">
        <v>1674</v>
      </c>
      <c r="B167" s="11" t="s">
        <v>1675</v>
      </c>
      <c r="C167" s="7" t="s">
        <v>1451</v>
      </c>
      <c r="D167" s="12"/>
      <c r="F167" s="30" t="s">
        <v>1441</v>
      </c>
      <c r="L167" s="7"/>
    </row>
    <row r="168" spans="1:12" ht="12.75">
      <c r="A168" s="1" t="s">
        <v>1676</v>
      </c>
      <c r="B168" s="11" t="s">
        <v>1619</v>
      </c>
      <c r="C168" s="7" t="s">
        <v>366</v>
      </c>
      <c r="D168" s="12" t="s">
        <v>1677</v>
      </c>
      <c r="E168" s="29">
        <v>0.96</v>
      </c>
      <c r="F168" s="30" t="s">
        <v>1441</v>
      </c>
      <c r="L168" s="7"/>
    </row>
    <row r="169" spans="1:12" ht="12.75">
      <c r="A169" s="1" t="s">
        <v>1676</v>
      </c>
      <c r="B169" s="11" t="s">
        <v>1616</v>
      </c>
      <c r="C169" s="7" t="s">
        <v>1678</v>
      </c>
      <c r="D169" s="12"/>
      <c r="E169" s="29">
        <v>0.75</v>
      </c>
      <c r="F169" s="30" t="s">
        <v>1441</v>
      </c>
      <c r="L169" s="7"/>
    </row>
    <row r="170" spans="1:12" ht="12.75">
      <c r="A170" s="1" t="s">
        <v>1679</v>
      </c>
      <c r="B170" s="11" t="s">
        <v>1680</v>
      </c>
      <c r="C170" s="7" t="s">
        <v>1451</v>
      </c>
      <c r="D170" s="12"/>
      <c r="F170" s="30" t="s">
        <v>1441</v>
      </c>
      <c r="L170" s="7"/>
    </row>
    <row r="171" spans="1:12" ht="12.75">
      <c r="A171" s="31" t="s">
        <v>688</v>
      </c>
      <c r="B171" s="31" t="s">
        <v>1681</v>
      </c>
      <c r="C171" s="7" t="s">
        <v>1451</v>
      </c>
      <c r="F171" s="30" t="s">
        <v>1441</v>
      </c>
      <c r="L171" s="7"/>
    </row>
    <row r="172" spans="1:12" ht="12.75">
      <c r="A172" s="31" t="s">
        <v>688</v>
      </c>
      <c r="B172" s="31" t="s">
        <v>1682</v>
      </c>
      <c r="C172" s="7" t="s">
        <v>1451</v>
      </c>
      <c r="F172" s="30" t="s">
        <v>1441</v>
      </c>
      <c r="L172" s="7"/>
    </row>
    <row r="173" spans="1:12" ht="12.75">
      <c r="A173" s="1" t="s">
        <v>713</v>
      </c>
      <c r="B173" s="31" t="s">
        <v>1617</v>
      </c>
      <c r="C173" s="7" t="s">
        <v>1678</v>
      </c>
      <c r="E173" s="29">
        <v>0.2</v>
      </c>
      <c r="F173" s="30" t="s">
        <v>1441</v>
      </c>
      <c r="L173" s="7"/>
    </row>
    <row r="174" spans="1:12" ht="12.75">
      <c r="A174" s="1" t="s">
        <v>713</v>
      </c>
      <c r="B174" s="31" t="s">
        <v>1683</v>
      </c>
      <c r="C174" s="7" t="s">
        <v>1684</v>
      </c>
      <c r="E174" s="29">
        <v>0.2</v>
      </c>
      <c r="F174" s="30" t="s">
        <v>1441</v>
      </c>
      <c r="L174" s="7"/>
    </row>
    <row r="175" spans="1:12" ht="12.75">
      <c r="A175" s="1" t="s">
        <v>713</v>
      </c>
      <c r="B175" s="31" t="s">
        <v>1685</v>
      </c>
      <c r="F175" s="30" t="s">
        <v>1441</v>
      </c>
      <c r="L175" s="7"/>
    </row>
    <row r="176" spans="1:12" ht="12.75">
      <c r="A176" s="1" t="s">
        <v>713</v>
      </c>
      <c r="B176" s="31" t="s">
        <v>1686</v>
      </c>
      <c r="C176" s="7" t="s">
        <v>262</v>
      </c>
      <c r="D176" s="12" t="s">
        <v>1687</v>
      </c>
      <c r="E176" s="29">
        <v>0.3</v>
      </c>
      <c r="F176" s="30" t="s">
        <v>1441</v>
      </c>
      <c r="L176" s="7"/>
    </row>
    <row r="177" spans="1:12" ht="12.75">
      <c r="A177" s="1" t="s">
        <v>786</v>
      </c>
      <c r="B177" s="31" t="s">
        <v>1688</v>
      </c>
      <c r="C177" s="7" t="s">
        <v>258</v>
      </c>
      <c r="D177" s="12" t="s">
        <v>1689</v>
      </c>
      <c r="E177" s="29">
        <v>0.8</v>
      </c>
      <c r="F177" s="30" t="s">
        <v>1441</v>
      </c>
      <c r="L177" s="7"/>
    </row>
    <row r="178" spans="1:12" ht="12.75">
      <c r="A178" s="1" t="s">
        <v>786</v>
      </c>
      <c r="B178" s="31" t="s">
        <v>1688</v>
      </c>
      <c r="C178" s="7" t="s">
        <v>262</v>
      </c>
      <c r="D178" s="12" t="s">
        <v>1687</v>
      </c>
      <c r="E178" s="29">
        <v>0.4</v>
      </c>
      <c r="F178" s="30" t="s">
        <v>1441</v>
      </c>
      <c r="L178" s="7"/>
    </row>
    <row r="179" spans="1:12" ht="12.75">
      <c r="A179" s="1" t="s">
        <v>786</v>
      </c>
      <c r="B179" s="31" t="s">
        <v>1688</v>
      </c>
      <c r="C179" s="7" t="s">
        <v>260</v>
      </c>
      <c r="D179" s="12" t="s">
        <v>1690</v>
      </c>
      <c r="E179" s="29">
        <v>0.8</v>
      </c>
      <c r="F179" s="30" t="s">
        <v>1441</v>
      </c>
      <c r="L179" s="7"/>
    </row>
    <row r="180" spans="1:12" ht="12.75">
      <c r="A180" s="1" t="s">
        <v>786</v>
      </c>
      <c r="B180" s="31" t="s">
        <v>1688</v>
      </c>
      <c r="C180" s="7" t="s">
        <v>264</v>
      </c>
      <c r="E180" s="29">
        <v>0.3</v>
      </c>
      <c r="F180" s="30" t="s">
        <v>1441</v>
      </c>
      <c r="L180" s="7"/>
    </row>
    <row r="181" spans="1:12" ht="12.75">
      <c r="A181" s="1" t="s">
        <v>786</v>
      </c>
      <c r="B181" s="11" t="s">
        <v>1691</v>
      </c>
      <c r="C181" s="7" t="s">
        <v>264</v>
      </c>
      <c r="D181" s="12" t="s">
        <v>1692</v>
      </c>
      <c r="E181" s="29">
        <v>0.4</v>
      </c>
      <c r="F181" s="30" t="s">
        <v>1441</v>
      </c>
      <c r="L181" s="7"/>
    </row>
    <row r="182" spans="1:12" ht="12.75">
      <c r="A182" s="1" t="s">
        <v>786</v>
      </c>
      <c r="B182" s="11" t="s">
        <v>1693</v>
      </c>
      <c r="C182" s="7" t="s">
        <v>260</v>
      </c>
      <c r="D182" s="12" t="s">
        <v>1690</v>
      </c>
      <c r="E182" s="29">
        <v>0.1</v>
      </c>
      <c r="F182" s="30" t="s">
        <v>1441</v>
      </c>
      <c r="L182" s="7"/>
    </row>
    <row r="183" spans="1:12" ht="12.75">
      <c r="A183" s="1" t="s">
        <v>1694</v>
      </c>
      <c r="B183" s="11" t="s">
        <v>1695</v>
      </c>
      <c r="C183" s="7" t="s">
        <v>1451</v>
      </c>
      <c r="D183" s="12"/>
      <c r="F183" s="30" t="s">
        <v>1441</v>
      </c>
      <c r="L183" s="7"/>
    </row>
    <row r="184" spans="1:12" ht="12.75">
      <c r="A184" s="1" t="s">
        <v>1696</v>
      </c>
      <c r="B184" s="11" t="s">
        <v>1473</v>
      </c>
      <c r="C184" s="7" t="s">
        <v>238</v>
      </c>
      <c r="D184" s="12" t="s">
        <v>1697</v>
      </c>
      <c r="E184" s="29">
        <v>0.96</v>
      </c>
      <c r="F184" s="30" t="s">
        <v>1441</v>
      </c>
      <c r="L184" s="7"/>
    </row>
    <row r="185" spans="1:12" ht="12.75">
      <c r="A185" s="1" t="s">
        <v>1696</v>
      </c>
      <c r="B185" s="11" t="s">
        <v>1473</v>
      </c>
      <c r="C185" s="7" t="s">
        <v>240</v>
      </c>
      <c r="D185" s="12" t="s">
        <v>1698</v>
      </c>
      <c r="E185" s="29">
        <v>0.96</v>
      </c>
      <c r="F185" s="30" t="s">
        <v>1441</v>
      </c>
      <c r="L185" s="7"/>
    </row>
    <row r="186" spans="1:12" ht="12.75">
      <c r="A186" s="31" t="s">
        <v>1699</v>
      </c>
      <c r="B186" s="11" t="s">
        <v>1700</v>
      </c>
      <c r="C186" s="7" t="s">
        <v>156</v>
      </c>
      <c r="D186" s="12" t="s">
        <v>1701</v>
      </c>
      <c r="E186" s="29">
        <v>1</v>
      </c>
      <c r="F186" s="30" t="s">
        <v>1441</v>
      </c>
      <c r="L186" s="7"/>
    </row>
    <row r="187" spans="1:12" ht="12.75">
      <c r="A187" s="31" t="s">
        <v>1702</v>
      </c>
      <c r="B187" s="11" t="s">
        <v>1703</v>
      </c>
      <c r="C187" s="7" t="s">
        <v>158</v>
      </c>
      <c r="D187" s="12" t="s">
        <v>1704</v>
      </c>
      <c r="E187" s="29">
        <v>1</v>
      </c>
      <c r="F187" s="30" t="s">
        <v>1441</v>
      </c>
      <c r="L187" s="7"/>
    </row>
    <row r="188" spans="1:12" ht="12.75">
      <c r="A188" s="31" t="s">
        <v>1702</v>
      </c>
      <c r="B188" s="11" t="s">
        <v>1703</v>
      </c>
      <c r="C188" s="7" t="s">
        <v>160</v>
      </c>
      <c r="D188" s="12" t="s">
        <v>1705</v>
      </c>
      <c r="E188" s="29">
        <v>1</v>
      </c>
      <c r="F188" s="30" t="s">
        <v>1441</v>
      </c>
      <c r="L188" s="7"/>
    </row>
    <row r="189" spans="1:12" ht="12.75">
      <c r="A189" s="31" t="s">
        <v>1702</v>
      </c>
      <c r="B189" s="11" t="s">
        <v>1706</v>
      </c>
      <c r="C189" s="7" t="s">
        <v>162</v>
      </c>
      <c r="D189" s="12" t="s">
        <v>1707</v>
      </c>
      <c r="E189" s="29">
        <v>0.96</v>
      </c>
      <c r="F189" s="30" t="s">
        <v>1441</v>
      </c>
      <c r="L189" s="7"/>
    </row>
    <row r="190" spans="1:12" ht="12.75">
      <c r="A190" s="31" t="s">
        <v>1702</v>
      </c>
      <c r="B190" s="11" t="s">
        <v>1706</v>
      </c>
      <c r="C190" s="7" t="s">
        <v>164</v>
      </c>
      <c r="D190" s="12" t="s">
        <v>1708</v>
      </c>
      <c r="E190" s="29">
        <v>0.96</v>
      </c>
      <c r="F190" s="30" t="s">
        <v>1441</v>
      </c>
      <c r="L190" s="7"/>
    </row>
    <row r="191" spans="1:12" ht="12.75">
      <c r="A191" s="31" t="s">
        <v>1702</v>
      </c>
      <c r="B191" s="11" t="s">
        <v>1709</v>
      </c>
      <c r="C191" s="7" t="s">
        <v>512</v>
      </c>
      <c r="D191" s="12" t="s">
        <v>1710</v>
      </c>
      <c r="E191" s="29">
        <v>0.4</v>
      </c>
      <c r="F191" s="30" t="s">
        <v>1441</v>
      </c>
      <c r="L191" s="7"/>
    </row>
    <row r="192" spans="1:12" ht="12.75">
      <c r="A192" s="31" t="s">
        <v>1702</v>
      </c>
      <c r="B192" s="11" t="s">
        <v>1709</v>
      </c>
      <c r="C192" s="7" t="s">
        <v>180</v>
      </c>
      <c r="D192" s="12" t="s">
        <v>1711</v>
      </c>
      <c r="E192" s="29">
        <v>0.8</v>
      </c>
      <c r="F192" s="30" t="s">
        <v>1441</v>
      </c>
      <c r="L192" s="7"/>
    </row>
    <row r="193" spans="1:12" ht="12.75">
      <c r="A193" s="31" t="s">
        <v>1702</v>
      </c>
      <c r="B193" s="11" t="s">
        <v>1709</v>
      </c>
      <c r="C193" s="7" t="s">
        <v>166</v>
      </c>
      <c r="D193" s="12" t="s">
        <v>1712</v>
      </c>
      <c r="E193" s="29">
        <v>0.8</v>
      </c>
      <c r="F193" s="30" t="s">
        <v>1441</v>
      </c>
      <c r="L193" s="7"/>
    </row>
    <row r="194" spans="1:12" ht="12.75">
      <c r="A194" s="31" t="s">
        <v>1702</v>
      </c>
      <c r="B194" s="11" t="s">
        <v>1713</v>
      </c>
      <c r="C194" s="7" t="s">
        <v>1714</v>
      </c>
      <c r="D194" s="12"/>
      <c r="E194" s="29">
        <v>0.95</v>
      </c>
      <c r="F194" s="30" t="s">
        <v>1441</v>
      </c>
      <c r="L194" s="7"/>
    </row>
    <row r="195" spans="1:12" ht="12.75">
      <c r="A195" s="31" t="s">
        <v>1702</v>
      </c>
      <c r="B195" s="11" t="s">
        <v>1715</v>
      </c>
      <c r="C195" s="7" t="s">
        <v>513</v>
      </c>
      <c r="D195" s="12" t="s">
        <v>511</v>
      </c>
      <c r="E195" s="29" t="s">
        <v>1716</v>
      </c>
      <c r="F195" s="30" t="s">
        <v>1441</v>
      </c>
      <c r="L195" s="7"/>
    </row>
    <row r="196" spans="1:12" ht="12.75">
      <c r="A196" s="31" t="s">
        <v>1702</v>
      </c>
      <c r="B196" s="11" t="s">
        <v>1715</v>
      </c>
      <c r="C196" s="7" t="s">
        <v>488</v>
      </c>
      <c r="D196" s="12" t="s">
        <v>487</v>
      </c>
      <c r="E196" s="29" t="s">
        <v>1716</v>
      </c>
      <c r="F196" s="30" t="s">
        <v>1441</v>
      </c>
      <c r="L196" s="7"/>
    </row>
    <row r="197" spans="1:12" ht="12.75">
      <c r="A197" s="31" t="s">
        <v>1702</v>
      </c>
      <c r="B197" s="11" t="s">
        <v>1715</v>
      </c>
      <c r="C197" s="7" t="s">
        <v>154</v>
      </c>
      <c r="D197" s="12" t="s">
        <v>1717</v>
      </c>
      <c r="E197" s="29" t="s">
        <v>1716</v>
      </c>
      <c r="F197" s="30" t="s">
        <v>1441</v>
      </c>
      <c r="L197" s="7"/>
    </row>
    <row r="198" spans="1:14" ht="12.75">
      <c r="A198" s="31" t="s">
        <v>1702</v>
      </c>
      <c r="B198" s="11" t="s">
        <v>1715</v>
      </c>
      <c r="C198" s="7" t="s">
        <v>490</v>
      </c>
      <c r="D198" t="s">
        <v>1718</v>
      </c>
      <c r="E198" s="29" t="s">
        <v>1716</v>
      </c>
      <c r="F198" s="30" t="s">
        <v>1441</v>
      </c>
      <c r="L198" s="7"/>
      <c r="N198" s="40"/>
    </row>
    <row r="199" spans="1:12" ht="12.75">
      <c r="A199" t="s">
        <v>627</v>
      </c>
      <c r="B199" s="11" t="s">
        <v>1719</v>
      </c>
      <c r="C199" s="7" t="s">
        <v>168</v>
      </c>
      <c r="D199" s="12" t="s">
        <v>1720</v>
      </c>
      <c r="E199" s="29">
        <v>0.96</v>
      </c>
      <c r="F199" s="30" t="s">
        <v>1441</v>
      </c>
      <c r="L199" s="7"/>
    </row>
    <row r="200" spans="1:12" ht="12.75">
      <c r="A200" t="s">
        <v>627</v>
      </c>
      <c r="B200" s="11" t="s">
        <v>1719</v>
      </c>
      <c r="C200" s="7" t="s">
        <v>170</v>
      </c>
      <c r="D200" s="12" t="s">
        <v>1721</v>
      </c>
      <c r="E200" s="29">
        <v>0.96</v>
      </c>
      <c r="F200" s="30" t="s">
        <v>1441</v>
      </c>
      <c r="L200" s="7"/>
    </row>
    <row r="201" spans="1:12" ht="12.75">
      <c r="A201" t="s">
        <v>627</v>
      </c>
      <c r="B201" s="11" t="s">
        <v>1722</v>
      </c>
      <c r="C201" s="7" t="s">
        <v>172</v>
      </c>
      <c r="D201" s="12" t="s">
        <v>1723</v>
      </c>
      <c r="E201" s="29">
        <v>0.96</v>
      </c>
      <c r="F201" s="30" t="s">
        <v>1441</v>
      </c>
      <c r="H201" s="33"/>
      <c r="I201" s="7"/>
      <c r="J201" s="1"/>
      <c r="K201" s="33"/>
      <c r="L201" s="7"/>
    </row>
    <row r="202" spans="1:12" ht="12.75">
      <c r="A202" t="s">
        <v>627</v>
      </c>
      <c r="B202" s="11" t="s">
        <v>1722</v>
      </c>
      <c r="C202" s="7" t="s">
        <v>174</v>
      </c>
      <c r="D202" s="12" t="s">
        <v>1724</v>
      </c>
      <c r="E202" s="29">
        <v>0.96</v>
      </c>
      <c r="F202" s="30" t="s">
        <v>1441</v>
      </c>
      <c r="H202" s="34"/>
      <c r="I202" s="35"/>
      <c r="J202" s="1"/>
      <c r="K202" s="33"/>
      <c r="L202" s="7"/>
    </row>
    <row r="203" spans="1:12" ht="12.75">
      <c r="A203" t="s">
        <v>627</v>
      </c>
      <c r="B203" s="11" t="s">
        <v>1725</v>
      </c>
      <c r="C203" s="7" t="s">
        <v>126</v>
      </c>
      <c r="D203" s="28" t="s">
        <v>125</v>
      </c>
      <c r="E203" s="29">
        <v>1</v>
      </c>
      <c r="F203" s="30" t="s">
        <v>1441</v>
      </c>
      <c r="H203" s="34"/>
      <c r="I203" s="35"/>
      <c r="J203" s="1"/>
      <c r="K203" s="33"/>
      <c r="L203" s="7"/>
    </row>
    <row r="204" spans="1:12" ht="12.75">
      <c r="A204" t="s">
        <v>627</v>
      </c>
      <c r="B204" s="11" t="s">
        <v>1726</v>
      </c>
      <c r="C204" s="7" t="s">
        <v>128</v>
      </c>
      <c r="D204" t="s">
        <v>127</v>
      </c>
      <c r="E204" s="29">
        <v>1</v>
      </c>
      <c r="F204" s="30" t="s">
        <v>1441</v>
      </c>
      <c r="H204" s="34"/>
      <c r="I204" s="35"/>
      <c r="J204" s="1"/>
      <c r="K204" s="33"/>
      <c r="L204" s="7"/>
    </row>
    <row r="205" spans="1:12" ht="12.75">
      <c r="A205" t="s">
        <v>627</v>
      </c>
      <c r="B205" s="11" t="s">
        <v>1726</v>
      </c>
      <c r="C205" s="7" t="s">
        <v>130</v>
      </c>
      <c r="D205" t="s">
        <v>129</v>
      </c>
      <c r="E205" s="29">
        <v>1</v>
      </c>
      <c r="F205" s="30" t="s">
        <v>1441</v>
      </c>
      <c r="H205" s="34"/>
      <c r="I205" s="35"/>
      <c r="J205" s="1"/>
      <c r="K205" s="33"/>
      <c r="L205" s="7"/>
    </row>
    <row r="206" spans="1:12" ht="12.75">
      <c r="A206" t="s">
        <v>627</v>
      </c>
      <c r="B206" s="11" t="s">
        <v>1726</v>
      </c>
      <c r="C206" s="7" t="s">
        <v>132</v>
      </c>
      <c r="D206" t="s">
        <v>131</v>
      </c>
      <c r="E206" s="29">
        <v>1</v>
      </c>
      <c r="F206" s="30" t="s">
        <v>1441</v>
      </c>
      <c r="H206" s="34"/>
      <c r="I206" s="35"/>
      <c r="J206" s="1"/>
      <c r="K206" s="33"/>
      <c r="L206" s="7"/>
    </row>
    <row r="207" spans="1:12" ht="12.75">
      <c r="A207" t="s">
        <v>627</v>
      </c>
      <c r="B207" s="11" t="s">
        <v>1726</v>
      </c>
      <c r="C207" s="7" t="s">
        <v>134</v>
      </c>
      <c r="D207" t="s">
        <v>133</v>
      </c>
      <c r="E207" s="29">
        <v>1</v>
      </c>
      <c r="F207" s="30" t="s">
        <v>1441</v>
      </c>
      <c r="H207" s="34"/>
      <c r="I207" s="35"/>
      <c r="J207" s="1"/>
      <c r="K207" s="33"/>
      <c r="L207" s="7"/>
    </row>
    <row r="208" spans="1:12" ht="12.75">
      <c r="A208" t="s">
        <v>627</v>
      </c>
      <c r="B208" s="11" t="s">
        <v>1726</v>
      </c>
      <c r="C208" s="7" t="s">
        <v>136</v>
      </c>
      <c r="D208" t="s">
        <v>135</v>
      </c>
      <c r="E208" s="29">
        <v>1</v>
      </c>
      <c r="F208" s="30" t="s">
        <v>1441</v>
      </c>
      <c r="H208" s="33"/>
      <c r="I208" s="35"/>
      <c r="J208" s="11"/>
      <c r="K208" s="34"/>
      <c r="L208" s="7"/>
    </row>
    <row r="209" spans="1:12" ht="12.75">
      <c r="A209" t="s">
        <v>627</v>
      </c>
      <c r="B209" s="11" t="s">
        <v>1727</v>
      </c>
      <c r="C209" s="7" t="s">
        <v>99</v>
      </c>
      <c r="D209" t="s">
        <v>98</v>
      </c>
      <c r="E209" s="29">
        <v>0.15</v>
      </c>
      <c r="F209" s="30" t="s">
        <v>1441</v>
      </c>
      <c r="H209" s="33"/>
      <c r="I209" s="7"/>
      <c r="J209" s="1"/>
      <c r="K209" s="33"/>
      <c r="L209" s="7"/>
    </row>
    <row r="210" spans="1:12" ht="12.75">
      <c r="A210" t="s">
        <v>627</v>
      </c>
      <c r="B210" s="11" t="s">
        <v>1728</v>
      </c>
      <c r="C210" s="7" t="s">
        <v>102</v>
      </c>
      <c r="D210" t="s">
        <v>101</v>
      </c>
      <c r="E210" s="29">
        <v>0.15</v>
      </c>
      <c r="F210" s="30" t="s">
        <v>1441</v>
      </c>
      <c r="H210" s="34"/>
      <c r="I210" s="35"/>
      <c r="J210" s="1"/>
      <c r="K210" s="33"/>
      <c r="L210" s="7"/>
    </row>
    <row r="211" spans="1:12" ht="12.75">
      <c r="A211" t="s">
        <v>627</v>
      </c>
      <c r="B211" s="11" t="s">
        <v>1728</v>
      </c>
      <c r="C211" s="7" t="s">
        <v>104</v>
      </c>
      <c r="D211" t="s">
        <v>103</v>
      </c>
      <c r="E211" s="29">
        <v>0.15</v>
      </c>
      <c r="F211" s="30" t="s">
        <v>1441</v>
      </c>
      <c r="H211" s="34"/>
      <c r="I211" s="35"/>
      <c r="J211" s="1"/>
      <c r="K211" s="33"/>
      <c r="L211" s="7"/>
    </row>
    <row r="212" spans="1:12" ht="12.75">
      <c r="A212" t="s">
        <v>627</v>
      </c>
      <c r="B212" s="11" t="s">
        <v>1728</v>
      </c>
      <c r="C212" s="7" t="s">
        <v>107</v>
      </c>
      <c r="D212" t="s">
        <v>106</v>
      </c>
      <c r="E212" s="29">
        <v>0.15</v>
      </c>
      <c r="F212" s="30" t="s">
        <v>1441</v>
      </c>
      <c r="H212" s="34"/>
      <c r="I212" s="35"/>
      <c r="J212" s="1"/>
      <c r="K212" s="33"/>
      <c r="L212" s="7"/>
    </row>
    <row r="213" spans="1:12" ht="12.75">
      <c r="A213" t="s">
        <v>627</v>
      </c>
      <c r="B213" s="11" t="s">
        <v>1728</v>
      </c>
      <c r="C213" s="7" t="s">
        <v>109</v>
      </c>
      <c r="D213" t="s">
        <v>108</v>
      </c>
      <c r="E213" s="29">
        <v>0.15</v>
      </c>
      <c r="F213" s="30" t="s">
        <v>1441</v>
      </c>
      <c r="H213" s="34"/>
      <c r="I213" s="35"/>
      <c r="J213" s="1"/>
      <c r="K213" s="33"/>
      <c r="L213" s="7"/>
    </row>
    <row r="214" spans="1:12" ht="12.75">
      <c r="A214" t="s">
        <v>627</v>
      </c>
      <c r="B214" s="11" t="s">
        <v>1728</v>
      </c>
      <c r="C214" s="7" t="s">
        <v>113</v>
      </c>
      <c r="D214" t="s">
        <v>112</v>
      </c>
      <c r="E214" s="29">
        <v>0.15</v>
      </c>
      <c r="F214" s="30" t="s">
        <v>1441</v>
      </c>
      <c r="H214" s="34"/>
      <c r="I214" s="35"/>
      <c r="J214" s="1"/>
      <c r="K214" s="33"/>
      <c r="L214" s="7"/>
    </row>
    <row r="215" spans="1:12" ht="12.75">
      <c r="A215" t="s">
        <v>627</v>
      </c>
      <c r="B215" s="11" t="s">
        <v>1728</v>
      </c>
      <c r="C215" s="7" t="s">
        <v>116</v>
      </c>
      <c r="D215" t="s">
        <v>115</v>
      </c>
      <c r="E215" s="29">
        <v>0.15</v>
      </c>
      <c r="F215" s="30" t="s">
        <v>1441</v>
      </c>
      <c r="H215" s="34"/>
      <c r="I215" s="35"/>
      <c r="J215" s="1"/>
      <c r="K215" s="33"/>
      <c r="L215" s="7"/>
    </row>
    <row r="216" spans="1:12" ht="12.75">
      <c r="A216" t="s">
        <v>627</v>
      </c>
      <c r="B216" s="11" t="s">
        <v>1728</v>
      </c>
      <c r="C216" s="7" t="s">
        <v>119</v>
      </c>
      <c r="D216" t="s">
        <v>118</v>
      </c>
      <c r="E216" s="29">
        <v>0.15</v>
      </c>
      <c r="F216" s="30" t="s">
        <v>1441</v>
      </c>
      <c r="I216" s="38"/>
      <c r="L216" s="7"/>
    </row>
    <row r="217" spans="1:12" ht="12.75">
      <c r="A217" t="s">
        <v>627</v>
      </c>
      <c r="B217" s="11" t="s">
        <v>1728</v>
      </c>
      <c r="C217" s="7" t="s">
        <v>122</v>
      </c>
      <c r="D217" t="s">
        <v>121</v>
      </c>
      <c r="E217" s="29">
        <v>0.15</v>
      </c>
      <c r="F217" s="30" t="s">
        <v>1441</v>
      </c>
      <c r="H217" s="33"/>
      <c r="I217" s="35"/>
      <c r="J217" s="1"/>
      <c r="L217" s="7"/>
    </row>
    <row r="218" spans="1:12" ht="12.75">
      <c r="A218" t="s">
        <v>627</v>
      </c>
      <c r="B218" s="11" t="s">
        <v>1729</v>
      </c>
      <c r="C218" s="7" t="s">
        <v>1451</v>
      </c>
      <c r="F218" s="30" t="s">
        <v>1441</v>
      </c>
      <c r="H218" s="34"/>
      <c r="I218" s="35"/>
      <c r="J218" s="1"/>
      <c r="L218" s="7"/>
    </row>
    <row r="219" spans="1:12" ht="12.75">
      <c r="A219" s="31" t="s">
        <v>761</v>
      </c>
      <c r="B219" s="11" t="s">
        <v>1730</v>
      </c>
      <c r="C219" s="7" t="s">
        <v>176</v>
      </c>
      <c r="D219" s="12" t="s">
        <v>1731</v>
      </c>
      <c r="F219" s="30" t="s">
        <v>1441</v>
      </c>
      <c r="H219" s="34"/>
      <c r="I219" s="35"/>
      <c r="J219" s="1"/>
      <c r="L219" s="7"/>
    </row>
    <row r="220" spans="1:12" ht="12.75">
      <c r="A220" s="31" t="s">
        <v>761</v>
      </c>
      <c r="B220" s="11" t="s">
        <v>1730</v>
      </c>
      <c r="C220" s="7" t="s">
        <v>178</v>
      </c>
      <c r="D220" s="12" t="s">
        <v>1732</v>
      </c>
      <c r="F220" s="30" t="s">
        <v>1441</v>
      </c>
      <c r="G220" s="1"/>
      <c r="H220" s="34"/>
      <c r="I220" s="35"/>
      <c r="J220" s="1"/>
      <c r="L220" s="7"/>
    </row>
    <row r="221" spans="1:12" ht="12.75">
      <c r="A221" s="31" t="s">
        <v>761</v>
      </c>
      <c r="B221" s="11" t="s">
        <v>1733</v>
      </c>
      <c r="C221" s="7" t="s">
        <v>242</v>
      </c>
      <c r="D221" s="12" t="s">
        <v>1734</v>
      </c>
      <c r="F221" s="30" t="s">
        <v>1441</v>
      </c>
      <c r="G221" s="1"/>
      <c r="H221" s="34"/>
      <c r="I221" s="35"/>
      <c r="J221" s="1"/>
      <c r="L221" s="7"/>
    </row>
    <row r="222" spans="1:12" ht="12.75">
      <c r="A222" s="31" t="s">
        <v>761</v>
      </c>
      <c r="B222" s="11" t="s">
        <v>1735</v>
      </c>
      <c r="C222" s="7" t="s">
        <v>232</v>
      </c>
      <c r="D222" s="12" t="s">
        <v>1736</v>
      </c>
      <c r="E222" s="29">
        <v>1</v>
      </c>
      <c r="F222" s="30" t="s">
        <v>1441</v>
      </c>
      <c r="G222" s="1"/>
      <c r="H222" s="34"/>
      <c r="I222" s="35"/>
      <c r="J222" s="1"/>
      <c r="K222" s="33"/>
      <c r="L222" s="7"/>
    </row>
    <row r="223" spans="1:12" ht="12.75">
      <c r="A223" t="s">
        <v>1737</v>
      </c>
      <c r="B223" s="11" t="s">
        <v>1738</v>
      </c>
      <c r="C223" s="7" t="s">
        <v>1451</v>
      </c>
      <c r="D223" s="12"/>
      <c r="F223" s="30" t="s">
        <v>1441</v>
      </c>
      <c r="G223" s="1"/>
      <c r="H223" s="34"/>
      <c r="I223" s="35"/>
      <c r="J223" s="1"/>
      <c r="K223" s="33"/>
      <c r="L223" s="7"/>
    </row>
    <row r="224" spans="1:12" ht="12.75">
      <c r="A224" s="31" t="s">
        <v>1739</v>
      </c>
      <c r="B224" s="41" t="s">
        <v>1740</v>
      </c>
      <c r="C224" s="7" t="s">
        <v>208</v>
      </c>
      <c r="D224" s="12" t="s">
        <v>1741</v>
      </c>
      <c r="E224" s="29">
        <v>1</v>
      </c>
      <c r="F224" s="30" t="s">
        <v>1441</v>
      </c>
      <c r="G224" s="1"/>
      <c r="H224" s="33"/>
      <c r="I224" s="35"/>
      <c r="J224" s="11"/>
      <c r="K224" s="34"/>
      <c r="L224" s="7"/>
    </row>
    <row r="225" spans="1:12" ht="12.75">
      <c r="A225" s="31" t="s">
        <v>1739</v>
      </c>
      <c r="B225" s="41" t="s">
        <v>1740</v>
      </c>
      <c r="C225" s="7" t="s">
        <v>210</v>
      </c>
      <c r="D225" s="12" t="s">
        <v>1742</v>
      </c>
      <c r="E225" s="29">
        <v>1</v>
      </c>
      <c r="F225" s="30" t="s">
        <v>1441</v>
      </c>
      <c r="G225" s="1"/>
      <c r="H225" s="33"/>
      <c r="I225" s="35"/>
      <c r="J225" s="11"/>
      <c r="K225" s="33"/>
      <c r="L225" s="7"/>
    </row>
    <row r="226" spans="1:12" ht="12.75">
      <c r="A226" s="31" t="s">
        <v>1739</v>
      </c>
      <c r="B226" s="41" t="s">
        <v>1740</v>
      </c>
      <c r="C226" s="7" t="s">
        <v>212</v>
      </c>
      <c r="D226" s="12" t="s">
        <v>1743</v>
      </c>
      <c r="E226" s="29">
        <v>1</v>
      </c>
      <c r="F226" s="30" t="s">
        <v>1441</v>
      </c>
      <c r="G226" s="1"/>
      <c r="H226" s="33"/>
      <c r="I226" s="35"/>
      <c r="J226" s="11"/>
      <c r="K226" s="33"/>
      <c r="L226" s="7"/>
    </row>
    <row r="227" spans="1:12" ht="12.75">
      <c r="A227" s="31" t="s">
        <v>1739</v>
      </c>
      <c r="B227" s="41" t="s">
        <v>1740</v>
      </c>
      <c r="C227" s="7" t="s">
        <v>214</v>
      </c>
      <c r="D227" s="12" t="s">
        <v>1744</v>
      </c>
      <c r="E227" s="29">
        <v>1</v>
      </c>
      <c r="F227" s="30" t="s">
        <v>1441</v>
      </c>
      <c r="G227" s="1"/>
      <c r="H227" s="34"/>
      <c r="I227" s="35"/>
      <c r="J227" s="1"/>
      <c r="K227" s="33"/>
      <c r="L227" s="7"/>
    </row>
    <row r="228" spans="1:12" ht="12.75">
      <c r="A228" s="31" t="s">
        <v>1739</v>
      </c>
      <c r="B228" s="41" t="s">
        <v>1740</v>
      </c>
      <c r="C228" s="7" t="s">
        <v>216</v>
      </c>
      <c r="D228" s="12" t="s">
        <v>1745</v>
      </c>
      <c r="E228" s="29">
        <v>1</v>
      </c>
      <c r="F228" s="30" t="s">
        <v>1441</v>
      </c>
      <c r="G228" s="1"/>
      <c r="H228" s="34"/>
      <c r="I228" s="35"/>
      <c r="J228" s="1"/>
      <c r="K228" s="33"/>
      <c r="L228" s="7"/>
    </row>
    <row r="229" spans="1:12" ht="12.75">
      <c r="A229" s="31" t="s">
        <v>1739</v>
      </c>
      <c r="B229" s="41" t="s">
        <v>1740</v>
      </c>
      <c r="C229" s="7" t="s">
        <v>218</v>
      </c>
      <c r="D229" s="12" t="s">
        <v>1746</v>
      </c>
      <c r="E229" s="29">
        <v>1</v>
      </c>
      <c r="F229" s="30" t="s">
        <v>1441</v>
      </c>
      <c r="G229" s="1"/>
      <c r="H229" s="34"/>
      <c r="I229" s="35"/>
      <c r="J229" s="1"/>
      <c r="K229" s="33"/>
      <c r="L229" s="7"/>
    </row>
    <row r="230" spans="1:12" ht="12.75">
      <c r="A230" s="31" t="s">
        <v>1747</v>
      </c>
      <c r="B230" s="11" t="s">
        <v>1473</v>
      </c>
      <c r="C230" s="7" t="s">
        <v>244</v>
      </c>
      <c r="D230" s="12" t="s">
        <v>1748</v>
      </c>
      <c r="E230" s="29">
        <v>0.96</v>
      </c>
      <c r="F230" s="30" t="s">
        <v>1441</v>
      </c>
      <c r="G230" s="1"/>
      <c r="H230" s="34"/>
      <c r="I230" s="35"/>
      <c r="J230" s="1"/>
      <c r="K230" s="33"/>
      <c r="L230" s="7"/>
    </row>
    <row r="231" spans="1:12" ht="12.75">
      <c r="A231" s="31" t="s">
        <v>1749</v>
      </c>
      <c r="B231" s="11" t="s">
        <v>1750</v>
      </c>
      <c r="C231" s="7" t="s">
        <v>220</v>
      </c>
      <c r="D231" s="12" t="s">
        <v>1751</v>
      </c>
      <c r="E231" s="29">
        <v>1</v>
      </c>
      <c r="F231" s="30" t="s">
        <v>1441</v>
      </c>
      <c r="G231" s="1"/>
      <c r="H231" s="34"/>
      <c r="I231" s="35"/>
      <c r="J231" s="1"/>
      <c r="K231" s="33"/>
      <c r="L231" s="7"/>
    </row>
    <row r="232" spans="1:12" ht="12.75">
      <c r="A232" s="31" t="s">
        <v>1749</v>
      </c>
      <c r="B232" s="11" t="s">
        <v>1750</v>
      </c>
      <c r="C232" s="7" t="s">
        <v>222</v>
      </c>
      <c r="D232" s="12" t="s">
        <v>1752</v>
      </c>
      <c r="E232" s="29">
        <v>1</v>
      </c>
      <c r="F232" s="30" t="s">
        <v>1441</v>
      </c>
      <c r="G232" s="1"/>
      <c r="H232" s="34"/>
      <c r="I232" s="35"/>
      <c r="J232" s="1"/>
      <c r="K232" s="33"/>
      <c r="L232" s="7"/>
    </row>
    <row r="233" spans="1:12" ht="12.75">
      <c r="A233" s="31" t="s">
        <v>1749</v>
      </c>
      <c r="B233" s="11" t="s">
        <v>1750</v>
      </c>
      <c r="C233" s="7" t="s">
        <v>224</v>
      </c>
      <c r="D233" s="12" t="s">
        <v>1753</v>
      </c>
      <c r="E233" s="29">
        <v>1</v>
      </c>
      <c r="F233" s="30" t="s">
        <v>1441</v>
      </c>
      <c r="I233" s="38"/>
      <c r="L233" s="7"/>
    </row>
    <row r="234" spans="1:12" ht="12.75">
      <c r="A234" s="31" t="s">
        <v>1749</v>
      </c>
      <c r="B234" s="11" t="s">
        <v>1750</v>
      </c>
      <c r="C234" s="7" t="s">
        <v>226</v>
      </c>
      <c r="D234" s="12" t="s">
        <v>1754</v>
      </c>
      <c r="E234" s="29">
        <v>1</v>
      </c>
      <c r="F234" s="30" t="s">
        <v>1441</v>
      </c>
      <c r="H234" s="36"/>
      <c r="I234" s="38"/>
      <c r="J234" s="12"/>
      <c r="L234" s="7"/>
    </row>
    <row r="235" spans="1:12" ht="12.75">
      <c r="A235" s="31" t="s">
        <v>1749</v>
      </c>
      <c r="B235" s="11" t="s">
        <v>1750</v>
      </c>
      <c r="C235" s="7" t="s">
        <v>228</v>
      </c>
      <c r="D235" s="12" t="s">
        <v>1755</v>
      </c>
      <c r="E235" s="29">
        <v>1</v>
      </c>
      <c r="F235" s="30" t="s">
        <v>1441</v>
      </c>
      <c r="H235" s="36"/>
      <c r="I235" s="38"/>
      <c r="L235" s="7"/>
    </row>
    <row r="236" spans="1:12" ht="12.75">
      <c r="A236" s="31" t="s">
        <v>1749</v>
      </c>
      <c r="B236" s="11" t="s">
        <v>1750</v>
      </c>
      <c r="C236" s="7" t="s">
        <v>230</v>
      </c>
      <c r="D236" s="12" t="s">
        <v>1756</v>
      </c>
      <c r="E236" s="29">
        <v>1</v>
      </c>
      <c r="F236" s="30" t="s">
        <v>1441</v>
      </c>
      <c r="H236" s="36"/>
      <c r="L236" s="7"/>
    </row>
    <row r="237" spans="1:12" ht="12.75">
      <c r="A237" s="31" t="s">
        <v>1757</v>
      </c>
      <c r="B237" s="11" t="s">
        <v>1473</v>
      </c>
      <c r="C237" s="7" t="s">
        <v>246</v>
      </c>
      <c r="D237" s="12" t="s">
        <v>1758</v>
      </c>
      <c r="E237" s="29">
        <v>0.96</v>
      </c>
      <c r="F237" s="30" t="s">
        <v>1441</v>
      </c>
      <c r="H237" s="36"/>
      <c r="L237" s="7"/>
    </row>
    <row r="238" spans="1:12" ht="12.75">
      <c r="A238" s="31" t="s">
        <v>1759</v>
      </c>
      <c r="B238" s="11" t="s">
        <v>1760</v>
      </c>
      <c r="C238" s="7" t="s">
        <v>154</v>
      </c>
      <c r="D238" s="12" t="s">
        <v>153</v>
      </c>
      <c r="E238" s="29">
        <v>0.3</v>
      </c>
      <c r="F238" s="30" t="s">
        <v>1441</v>
      </c>
      <c r="H238" s="36"/>
      <c r="L238" s="7"/>
    </row>
    <row r="239" spans="1:12" ht="12.75">
      <c r="A239" s="31" t="s">
        <v>1761</v>
      </c>
      <c r="B239" s="11" t="s">
        <v>1762</v>
      </c>
      <c r="C239" s="7" t="s">
        <v>1451</v>
      </c>
      <c r="F239" s="30" t="s">
        <v>1441</v>
      </c>
      <c r="H239" s="36"/>
      <c r="L239" s="7"/>
    </row>
    <row r="240" spans="1:12" ht="12.75">
      <c r="A240" s="31" t="s">
        <v>1763</v>
      </c>
      <c r="B240" s="11" t="s">
        <v>1473</v>
      </c>
      <c r="C240" s="7" t="s">
        <v>248</v>
      </c>
      <c r="D240" s="12" t="s">
        <v>1764</v>
      </c>
      <c r="E240" s="29">
        <v>0.96</v>
      </c>
      <c r="F240" s="30" t="s">
        <v>1441</v>
      </c>
      <c r="H240" s="36"/>
      <c r="L240" s="7"/>
    </row>
    <row r="241" spans="1:12" ht="12.75">
      <c r="A241" s="31" t="s">
        <v>1765</v>
      </c>
      <c r="B241" s="11" t="s">
        <v>1766</v>
      </c>
      <c r="C241" s="7" t="s">
        <v>488</v>
      </c>
      <c r="D241" s="12" t="s">
        <v>487</v>
      </c>
      <c r="E241" s="29">
        <v>0.3</v>
      </c>
      <c r="F241" s="30" t="s">
        <v>1441</v>
      </c>
      <c r="L241" s="7"/>
    </row>
    <row r="242" spans="1:12" ht="12.75">
      <c r="A242" s="31" t="s">
        <v>1765</v>
      </c>
      <c r="B242" s="11" t="s">
        <v>1766</v>
      </c>
      <c r="C242" s="7" t="s">
        <v>513</v>
      </c>
      <c r="D242" s="12" t="s">
        <v>1767</v>
      </c>
      <c r="E242" s="29">
        <v>0.3</v>
      </c>
      <c r="F242" s="30" t="s">
        <v>1441</v>
      </c>
      <c r="L242" s="7"/>
    </row>
    <row r="243" spans="1:12" ht="12.75">
      <c r="A243" s="31" t="s">
        <v>1768</v>
      </c>
      <c r="B243" s="11" t="s">
        <v>1769</v>
      </c>
      <c r="C243" s="7" t="s">
        <v>1451</v>
      </c>
      <c r="F243" s="30" t="s">
        <v>1441</v>
      </c>
      <c r="L243" s="7"/>
    </row>
    <row r="244" spans="1:12" ht="12.75">
      <c r="A244" s="31" t="s">
        <v>1770</v>
      </c>
      <c r="B244" s="11" t="s">
        <v>1473</v>
      </c>
      <c r="C244" s="7" t="s">
        <v>250</v>
      </c>
      <c r="D244" s="12" t="s">
        <v>1771</v>
      </c>
      <c r="E244" s="29">
        <v>0.96</v>
      </c>
      <c r="F244" s="30" t="s">
        <v>1441</v>
      </c>
      <c r="L244" s="7"/>
    </row>
    <row r="245" spans="1:12" ht="12.75">
      <c r="A245" s="31" t="s">
        <v>1772</v>
      </c>
      <c r="B245" s="11" t="s">
        <v>1773</v>
      </c>
      <c r="C245" s="7" t="s">
        <v>490</v>
      </c>
      <c r="D245" t="s">
        <v>489</v>
      </c>
      <c r="E245" s="29">
        <v>0.3</v>
      </c>
      <c r="F245" s="30" t="s">
        <v>1441</v>
      </c>
      <c r="L245" s="7"/>
    </row>
    <row r="246" spans="1:12" ht="12.75">
      <c r="A246" s="31" t="s">
        <v>1774</v>
      </c>
      <c r="B246" s="11" t="s">
        <v>1473</v>
      </c>
      <c r="C246" s="7" t="s">
        <v>252</v>
      </c>
      <c r="D246" s="12" t="s">
        <v>1775</v>
      </c>
      <c r="E246" s="29">
        <v>0.96</v>
      </c>
      <c r="F246" s="30" t="s">
        <v>1441</v>
      </c>
      <c r="L246" s="7"/>
    </row>
    <row r="247" spans="1:12" ht="12.75">
      <c r="A247" s="31" t="s">
        <v>1776</v>
      </c>
      <c r="B247" s="11" t="s">
        <v>1473</v>
      </c>
      <c r="C247" s="7" t="s">
        <v>254</v>
      </c>
      <c r="D247" s="12" t="s">
        <v>1777</v>
      </c>
      <c r="E247" s="29">
        <v>0.96</v>
      </c>
      <c r="F247" s="30" t="s">
        <v>1441</v>
      </c>
      <c r="L247" s="7"/>
    </row>
    <row r="248" spans="1:12" ht="12.75">
      <c r="A248" s="31" t="s">
        <v>1778</v>
      </c>
      <c r="B248" s="11" t="s">
        <v>1473</v>
      </c>
      <c r="C248" s="7" t="s">
        <v>256</v>
      </c>
      <c r="D248" s="12" t="s">
        <v>1779</v>
      </c>
      <c r="E248" s="29">
        <v>0.96</v>
      </c>
      <c r="F248" s="30" t="s">
        <v>1441</v>
      </c>
      <c r="L248" s="7"/>
    </row>
    <row r="249" spans="1:12" ht="12.75">
      <c r="A249" s="31"/>
      <c r="B249" s="1" t="s">
        <v>1780</v>
      </c>
      <c r="C249" s="7" t="s">
        <v>38</v>
      </c>
      <c r="D249" t="s">
        <v>1781</v>
      </c>
      <c r="F249" s="30" t="s">
        <v>1441</v>
      </c>
      <c r="L249" s="7"/>
    </row>
    <row r="250" spans="1:12" ht="12.75">
      <c r="A250" s="31"/>
      <c r="B250" s="1" t="s">
        <v>1780</v>
      </c>
      <c r="C250" s="7" t="s">
        <v>41</v>
      </c>
      <c r="D250" t="s">
        <v>1782</v>
      </c>
      <c r="F250" s="30" t="s">
        <v>1441</v>
      </c>
      <c r="L250" s="7"/>
    </row>
    <row r="251" spans="1:12" ht="12.75">
      <c r="A251" s="31"/>
      <c r="B251" s="1" t="s">
        <v>1780</v>
      </c>
      <c r="C251" s="7" t="s">
        <v>43</v>
      </c>
      <c r="D251" t="s">
        <v>1783</v>
      </c>
      <c r="F251" s="30" t="s">
        <v>1441</v>
      </c>
      <c r="L251" s="7"/>
    </row>
    <row r="252" spans="1:12" ht="12.75">
      <c r="A252" s="31"/>
      <c r="B252" s="1" t="s">
        <v>1784</v>
      </c>
      <c r="C252" s="7" t="s">
        <v>138</v>
      </c>
      <c r="D252" t="s">
        <v>137</v>
      </c>
      <c r="F252" s="30" t="s">
        <v>1441</v>
      </c>
      <c r="L252" s="7"/>
    </row>
    <row r="253" spans="2:12" ht="12.75">
      <c r="B253" s="1" t="s">
        <v>1785</v>
      </c>
      <c r="C253" s="7" t="s">
        <v>71</v>
      </c>
      <c r="D253" t="s">
        <v>1786</v>
      </c>
      <c r="F253" s="30" t="s">
        <v>1441</v>
      </c>
      <c r="L253" s="7"/>
    </row>
    <row r="254" spans="2:12" ht="12.75">
      <c r="B254" s="1" t="s">
        <v>1785</v>
      </c>
      <c r="C254" s="7" t="s">
        <v>74</v>
      </c>
      <c r="D254" t="s">
        <v>1787</v>
      </c>
      <c r="F254" s="30" t="s">
        <v>1441</v>
      </c>
      <c r="L254" s="7"/>
    </row>
    <row r="255" spans="2:12" ht="12.75">
      <c r="B255" s="1" t="s">
        <v>1785</v>
      </c>
      <c r="C255" s="7" t="s">
        <v>77</v>
      </c>
      <c r="D255" t="s">
        <v>1788</v>
      </c>
      <c r="F255" s="30" t="s">
        <v>1441</v>
      </c>
      <c r="L255" s="7"/>
    </row>
    <row r="256" spans="2:12" ht="12.75">
      <c r="B256" s="1" t="s">
        <v>1785</v>
      </c>
      <c r="C256" s="7" t="s">
        <v>80</v>
      </c>
      <c r="D256" t="s">
        <v>1789</v>
      </c>
      <c r="F256" s="30" t="s">
        <v>1441</v>
      </c>
      <c r="L256" s="7"/>
    </row>
    <row r="257" spans="2:12" ht="12.75">
      <c r="B257" s="1" t="s">
        <v>1785</v>
      </c>
      <c r="C257" s="7" t="s">
        <v>83</v>
      </c>
      <c r="D257" t="s">
        <v>1790</v>
      </c>
      <c r="F257" s="30" t="s">
        <v>1441</v>
      </c>
      <c r="L257" s="7"/>
    </row>
    <row r="258" spans="2:12" ht="12.75">
      <c r="B258" s="1" t="s">
        <v>1785</v>
      </c>
      <c r="C258" s="7" t="s">
        <v>85</v>
      </c>
      <c r="D258" t="s">
        <v>1791</v>
      </c>
      <c r="F258" s="30" t="s">
        <v>1441</v>
      </c>
      <c r="L258" s="7"/>
    </row>
    <row r="259" spans="2:12" ht="12.75">
      <c r="B259" s="1" t="s">
        <v>1785</v>
      </c>
      <c r="C259" s="7" t="s">
        <v>88</v>
      </c>
      <c r="D259" t="s">
        <v>1792</v>
      </c>
      <c r="F259" s="30" t="s">
        <v>1441</v>
      </c>
      <c r="L259" s="7"/>
    </row>
    <row r="260" spans="2:12" ht="12.75">
      <c r="B260" s="1" t="s">
        <v>1785</v>
      </c>
      <c r="C260" s="7" t="s">
        <v>91</v>
      </c>
      <c r="D260" t="s">
        <v>1793</v>
      </c>
      <c r="F260" s="30" t="s">
        <v>1441</v>
      </c>
      <c r="L260" s="7"/>
    </row>
    <row r="261" spans="2:12" ht="12.75">
      <c r="B261" s="1" t="s">
        <v>1785</v>
      </c>
      <c r="C261" s="7" t="s">
        <v>93</v>
      </c>
      <c r="D261" t="s">
        <v>1794</v>
      </c>
      <c r="F261" s="30" t="s">
        <v>1441</v>
      </c>
      <c r="L261" s="7"/>
    </row>
    <row r="262" spans="1:12" ht="12.75">
      <c r="A262" s="31"/>
      <c r="B262" s="1" t="s">
        <v>1795</v>
      </c>
      <c r="C262" s="7" t="s">
        <v>96</v>
      </c>
      <c r="D262" t="s">
        <v>95</v>
      </c>
      <c r="F262" s="30" t="s">
        <v>1441</v>
      </c>
      <c r="L262" s="7"/>
    </row>
    <row r="263" spans="2:12" ht="12.75">
      <c r="B263" s="1" t="s">
        <v>1796</v>
      </c>
      <c r="C263" s="7" t="s">
        <v>140</v>
      </c>
      <c r="D263" t="s">
        <v>1797</v>
      </c>
      <c r="F263" s="30" t="s">
        <v>1441</v>
      </c>
      <c r="L263" s="7"/>
    </row>
    <row r="264" spans="2:12" ht="12.75">
      <c r="B264" s="1" t="s">
        <v>1796</v>
      </c>
      <c r="C264" s="7" t="s">
        <v>142</v>
      </c>
      <c r="D264" t="s">
        <v>1798</v>
      </c>
      <c r="F264" s="30" t="s">
        <v>1441</v>
      </c>
      <c r="L264" s="7"/>
    </row>
    <row r="265" spans="2:12" ht="12.75">
      <c r="B265" s="1" t="s">
        <v>1796</v>
      </c>
      <c r="C265" s="7" t="s">
        <v>144</v>
      </c>
      <c r="D265" t="s">
        <v>1799</v>
      </c>
      <c r="F265" s="30" t="s">
        <v>1441</v>
      </c>
      <c r="L265" s="7"/>
    </row>
    <row r="266" spans="2:12" ht="12.75">
      <c r="B266" s="1" t="s">
        <v>1796</v>
      </c>
      <c r="C266" s="7" t="s">
        <v>146</v>
      </c>
      <c r="D266" t="s">
        <v>1800</v>
      </c>
      <c r="F266" s="30" t="s">
        <v>1441</v>
      </c>
      <c r="L266" s="7"/>
    </row>
    <row r="267" spans="2:12" ht="12.75">
      <c r="B267" s="1" t="s">
        <v>1796</v>
      </c>
      <c r="C267" s="7" t="s">
        <v>148</v>
      </c>
      <c r="D267" t="s">
        <v>1801</v>
      </c>
      <c r="F267" s="30" t="s">
        <v>1441</v>
      </c>
      <c r="L267" s="7"/>
    </row>
    <row r="268" spans="2:12" ht="12.75">
      <c r="B268" s="1" t="s">
        <v>1796</v>
      </c>
      <c r="C268" s="7" t="s">
        <v>150</v>
      </c>
      <c r="D268" t="s">
        <v>1802</v>
      </c>
      <c r="F268" s="30" t="s">
        <v>1441</v>
      </c>
      <c r="L268" s="7"/>
    </row>
    <row r="269" spans="2:6" ht="12.75">
      <c r="B269" s="1" t="s">
        <v>1803</v>
      </c>
      <c r="C269" s="7" t="s">
        <v>152</v>
      </c>
      <c r="D269" t="s">
        <v>1804</v>
      </c>
      <c r="F269" s="30" t="s">
        <v>1441</v>
      </c>
    </row>
    <row r="272" spans="1:2" ht="12.75">
      <c r="A272" s="2" t="s">
        <v>491</v>
      </c>
      <c r="B272"/>
    </row>
    <row r="273" spans="1:2" ht="12.75">
      <c r="A273" t="s">
        <v>492</v>
      </c>
      <c r="B273" t="s">
        <v>493</v>
      </c>
    </row>
    <row r="274" spans="1:2" ht="12.75">
      <c r="A274" t="s">
        <v>494</v>
      </c>
      <c r="B274" t="s">
        <v>495</v>
      </c>
    </row>
    <row r="275" spans="1:2" ht="12.75">
      <c r="A275" t="s">
        <v>496</v>
      </c>
      <c r="B275" t="s">
        <v>497</v>
      </c>
    </row>
    <row r="276" spans="1:2" ht="12.75">
      <c r="A276" t="s">
        <v>498</v>
      </c>
      <c r="B276" t="s">
        <v>499</v>
      </c>
    </row>
    <row r="277" spans="1:2" ht="12.75">
      <c r="A277" t="s">
        <v>498</v>
      </c>
      <c r="B277" t="s">
        <v>500</v>
      </c>
    </row>
    <row r="278" spans="1:2" ht="12.75">
      <c r="A278" t="s">
        <v>498</v>
      </c>
      <c r="B278" t="s">
        <v>501</v>
      </c>
    </row>
    <row r="279" spans="1:2" ht="12.75">
      <c r="A279" t="s">
        <v>498</v>
      </c>
      <c r="B279" t="s">
        <v>502</v>
      </c>
    </row>
    <row r="280" spans="1:2" ht="12.75">
      <c r="A280" t="s">
        <v>503</v>
      </c>
      <c r="B280" t="s">
        <v>504</v>
      </c>
    </row>
    <row r="281" spans="1:2" ht="12.75">
      <c r="A281" t="s">
        <v>503</v>
      </c>
      <c r="B281" t="s">
        <v>505</v>
      </c>
    </row>
    <row r="282" spans="1:2" ht="12.75">
      <c r="A282" t="s">
        <v>503</v>
      </c>
      <c r="B282" t="s">
        <v>506</v>
      </c>
    </row>
    <row r="283" spans="1:2" ht="12.75">
      <c r="A283" t="s">
        <v>507</v>
      </c>
      <c r="B283" t="s">
        <v>508</v>
      </c>
    </row>
    <row r="284" spans="1:2" ht="12.75">
      <c r="A284" t="s">
        <v>507</v>
      </c>
      <c r="B284" t="s">
        <v>509</v>
      </c>
    </row>
    <row r="285" spans="1:2" ht="12.75">
      <c r="A285" t="s">
        <v>507</v>
      </c>
      <c r="B285" t="s">
        <v>510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W357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2" width="20.421875" style="0" customWidth="1"/>
    <col min="3" max="3" width="20.421875" style="30" customWidth="1"/>
    <col min="4" max="4" width="3.8515625" style="0" customWidth="1"/>
    <col min="5" max="5" width="7.421875" style="29" customWidth="1"/>
    <col min="6" max="6" width="20.421875" style="0" customWidth="1"/>
    <col min="7" max="7" width="3.8515625" style="0" customWidth="1"/>
    <col min="8" max="8" width="7.421875" style="0" customWidth="1"/>
    <col min="9" max="9" width="20.421875" style="30" customWidth="1"/>
    <col min="10" max="10" width="3.8515625" style="0" customWidth="1"/>
    <col min="11" max="11" width="7.421875" style="36" customWidth="1"/>
    <col min="12" max="12" width="20.421875" style="0" customWidth="1"/>
    <col min="13" max="13" width="3.8515625" style="0" customWidth="1"/>
    <col min="14" max="14" width="7.421875" style="0" customWidth="1"/>
    <col min="15" max="15" width="20.421875" style="30" customWidth="1"/>
    <col min="16" max="16" width="3.8515625" style="0" customWidth="1"/>
    <col min="17" max="17" width="7.421875" style="36" customWidth="1"/>
    <col min="18" max="18" width="20.421875" style="0" customWidth="1"/>
    <col min="19" max="19" width="3.8515625" style="0" customWidth="1"/>
    <col min="20" max="20" width="7.421875" style="0" customWidth="1"/>
    <col min="21" max="21" width="20.421875" style="30" customWidth="1"/>
    <col min="22" max="22" width="3.8515625" style="0" customWidth="1"/>
    <col min="23" max="23" width="7.421875" style="36" customWidth="1"/>
    <col min="24" max="24" width="6.00390625" style="0" customWidth="1"/>
    <col min="25" max="25" width="11.57421875" style="0" customWidth="1"/>
    <col min="26" max="26" width="8.00390625" style="0" customWidth="1"/>
    <col min="27" max="27" width="7.00390625" style="0" customWidth="1"/>
    <col min="28" max="28" width="10.8515625" style="0" customWidth="1"/>
    <col min="29" max="29" width="7.421875" style="0" customWidth="1"/>
    <col min="30" max="256" width="11.57421875" style="0" customWidth="1"/>
  </cols>
  <sheetData>
    <row r="1" spans="1:23" ht="12.75">
      <c r="A1" s="1" t="s">
        <v>1429</v>
      </c>
      <c r="B1" s="1"/>
      <c r="C1" s="7" t="s">
        <v>1805</v>
      </c>
      <c r="E1" s="29" t="s">
        <v>1431</v>
      </c>
      <c r="F1" s="30" t="s">
        <v>1806</v>
      </c>
      <c r="G1" s="1"/>
      <c r="H1" s="29" t="s">
        <v>1431</v>
      </c>
      <c r="I1" s="30" t="s">
        <v>1807</v>
      </c>
      <c r="J1" s="1"/>
      <c r="K1" s="29" t="s">
        <v>1431</v>
      </c>
      <c r="L1" t="s">
        <v>1808</v>
      </c>
      <c r="N1" t="s">
        <v>1431</v>
      </c>
      <c r="O1" s="30" t="s">
        <v>1809</v>
      </c>
      <c r="Q1" s="42" t="s">
        <v>1431</v>
      </c>
      <c r="R1" t="s">
        <v>1810</v>
      </c>
      <c r="T1" t="s">
        <v>1431</v>
      </c>
      <c r="U1" s="30" t="s">
        <v>1811</v>
      </c>
      <c r="W1" s="42" t="s">
        <v>1431</v>
      </c>
    </row>
    <row r="2" spans="1:3" ht="12.75">
      <c r="A2" s="31" t="s">
        <v>1438</v>
      </c>
      <c r="B2" s="1" t="s">
        <v>1439</v>
      </c>
      <c r="C2" s="7"/>
    </row>
    <row r="3" spans="1:6" ht="12.75">
      <c r="A3" s="31" t="s">
        <v>1443</v>
      </c>
      <c r="B3" s="1" t="s">
        <v>1444</v>
      </c>
      <c r="C3" s="43" t="s">
        <v>428</v>
      </c>
      <c r="D3" s="12" t="s">
        <v>1812</v>
      </c>
      <c r="E3" s="29">
        <v>1</v>
      </c>
      <c r="F3" t="s">
        <v>1441</v>
      </c>
    </row>
    <row r="4" spans="1:6" ht="12.75">
      <c r="A4" s="31" t="s">
        <v>1443</v>
      </c>
      <c r="B4" s="1" t="s">
        <v>1444</v>
      </c>
      <c r="C4" s="43" t="s">
        <v>430</v>
      </c>
      <c r="D4" s="12" t="s">
        <v>1813</v>
      </c>
      <c r="E4" s="29">
        <v>1</v>
      </c>
      <c r="F4" t="s">
        <v>1441</v>
      </c>
    </row>
    <row r="5" spans="1:6" ht="12.75">
      <c r="A5" s="31" t="s">
        <v>1443</v>
      </c>
      <c r="B5" s="1" t="s">
        <v>1444</v>
      </c>
      <c r="C5" s="43" t="s">
        <v>432</v>
      </c>
      <c r="D5" s="12" t="s">
        <v>1814</v>
      </c>
      <c r="E5" s="29">
        <v>1</v>
      </c>
      <c r="F5" t="s">
        <v>1441</v>
      </c>
    </row>
    <row r="6" spans="1:6" ht="12.75">
      <c r="A6" s="31" t="s">
        <v>1443</v>
      </c>
      <c r="B6" s="1" t="s">
        <v>1444</v>
      </c>
      <c r="C6" s="43" t="s">
        <v>434</v>
      </c>
      <c r="D6" s="12" t="s">
        <v>1815</v>
      </c>
      <c r="E6" s="29">
        <v>1</v>
      </c>
      <c r="F6" t="s">
        <v>1441</v>
      </c>
    </row>
    <row r="7" spans="1:10" ht="12.75">
      <c r="A7" s="31" t="s">
        <v>1449</v>
      </c>
      <c r="B7" s="1" t="s">
        <v>1450</v>
      </c>
      <c r="C7" s="7" t="s">
        <v>1451</v>
      </c>
      <c r="F7" t="s">
        <v>1441</v>
      </c>
      <c r="G7" s="31"/>
      <c r="H7" s="31"/>
      <c r="I7" s="7"/>
      <c r="J7" s="32"/>
    </row>
    <row r="8" spans="1:10" ht="12.75">
      <c r="A8" s="31" t="s">
        <v>1452</v>
      </c>
      <c r="B8" s="1" t="s">
        <v>1616</v>
      </c>
      <c r="C8" s="43" t="s">
        <v>444</v>
      </c>
      <c r="D8" t="s">
        <v>1816</v>
      </c>
      <c r="E8" s="29">
        <v>0.5</v>
      </c>
      <c r="F8" t="s">
        <v>1441</v>
      </c>
      <c r="G8" s="31"/>
      <c r="H8" s="31"/>
      <c r="I8" s="7"/>
      <c r="J8" s="1"/>
    </row>
    <row r="9" spans="1:10" ht="12.75">
      <c r="A9" s="31" t="s">
        <v>1452</v>
      </c>
      <c r="B9" s="1" t="s">
        <v>1616</v>
      </c>
      <c r="C9" s="43" t="s">
        <v>452</v>
      </c>
      <c r="D9" t="s">
        <v>1817</v>
      </c>
      <c r="E9" s="29">
        <v>0.5</v>
      </c>
      <c r="F9" t="s">
        <v>1441</v>
      </c>
      <c r="G9" s="31"/>
      <c r="H9" s="31"/>
      <c r="I9" s="7"/>
      <c r="J9" s="1"/>
    </row>
    <row r="10" spans="1:10" ht="12.75">
      <c r="A10" s="31" t="s">
        <v>1455</v>
      </c>
      <c r="B10" s="31" t="s">
        <v>1456</v>
      </c>
      <c r="C10" s="44" t="s">
        <v>376</v>
      </c>
      <c r="D10" t="s">
        <v>1440</v>
      </c>
      <c r="E10" s="29">
        <v>0.9</v>
      </c>
      <c r="F10" t="s">
        <v>1441</v>
      </c>
      <c r="G10" s="31"/>
      <c r="H10" s="31"/>
      <c r="I10" s="7"/>
      <c r="J10" s="1"/>
    </row>
    <row r="11" spans="1:10" ht="12.75">
      <c r="A11" s="31" t="s">
        <v>1455</v>
      </c>
      <c r="B11" s="31" t="s">
        <v>1456</v>
      </c>
      <c r="C11" s="44" t="s">
        <v>378</v>
      </c>
      <c r="D11" t="s">
        <v>1442</v>
      </c>
      <c r="E11" s="29">
        <v>0.9</v>
      </c>
      <c r="F11" t="s">
        <v>1441</v>
      </c>
      <c r="G11" s="31"/>
      <c r="H11" s="31"/>
      <c r="I11" s="7"/>
      <c r="J11" s="1"/>
    </row>
    <row r="12" spans="1:10" ht="12.75">
      <c r="A12" s="31" t="s">
        <v>1455</v>
      </c>
      <c r="B12" s="31" t="s">
        <v>1456</v>
      </c>
      <c r="C12" s="44" t="s">
        <v>380</v>
      </c>
      <c r="D12" t="s">
        <v>1445</v>
      </c>
      <c r="E12" s="29">
        <v>0.9</v>
      </c>
      <c r="F12" t="s">
        <v>1441</v>
      </c>
      <c r="G12" s="31"/>
      <c r="H12" s="31"/>
      <c r="I12" s="7"/>
      <c r="J12" s="1"/>
    </row>
    <row r="13" spans="1:10" ht="12.75">
      <c r="A13" s="31" t="s">
        <v>1455</v>
      </c>
      <c r="B13" s="31" t="s">
        <v>1456</v>
      </c>
      <c r="C13" s="44" t="s">
        <v>382</v>
      </c>
      <c r="D13" t="s">
        <v>1446</v>
      </c>
      <c r="E13" s="29">
        <v>0.9</v>
      </c>
      <c r="F13" t="s">
        <v>1441</v>
      </c>
      <c r="G13" s="31"/>
      <c r="H13" s="31"/>
      <c r="I13" s="7"/>
      <c r="J13" s="1"/>
    </row>
    <row r="14" spans="1:10" ht="12.75">
      <c r="A14" s="31" t="s">
        <v>1455</v>
      </c>
      <c r="B14" s="31" t="s">
        <v>1456</v>
      </c>
      <c r="C14" s="44" t="s">
        <v>384</v>
      </c>
      <c r="D14" t="s">
        <v>1447</v>
      </c>
      <c r="E14" s="29">
        <v>0.9</v>
      </c>
      <c r="F14" t="s">
        <v>1441</v>
      </c>
      <c r="G14" s="31"/>
      <c r="H14" s="31"/>
      <c r="I14" s="7"/>
      <c r="J14" s="1"/>
    </row>
    <row r="15" spans="1:10" ht="12.75">
      <c r="A15" s="31" t="s">
        <v>1455</v>
      </c>
      <c r="B15" s="31" t="s">
        <v>1456</v>
      </c>
      <c r="C15" s="44" t="s">
        <v>386</v>
      </c>
      <c r="D15" t="s">
        <v>1448</v>
      </c>
      <c r="E15" s="29">
        <v>0.9</v>
      </c>
      <c r="F15" t="s">
        <v>1441</v>
      </c>
      <c r="G15" s="31"/>
      <c r="H15" s="31"/>
      <c r="I15" s="7"/>
      <c r="J15" s="1"/>
    </row>
    <row r="16" spans="1:10" ht="12.75">
      <c r="A16" s="31" t="s">
        <v>1455</v>
      </c>
      <c r="B16" s="31" t="s">
        <v>1456</v>
      </c>
      <c r="C16" s="44" t="s">
        <v>388</v>
      </c>
      <c r="D16" t="s">
        <v>1818</v>
      </c>
      <c r="E16" s="29">
        <v>0.9</v>
      </c>
      <c r="F16" t="s">
        <v>1441</v>
      </c>
      <c r="G16" s="31"/>
      <c r="H16" s="31"/>
      <c r="I16" s="7"/>
      <c r="J16" s="1"/>
    </row>
    <row r="17" spans="1:10" ht="12.75">
      <c r="A17" s="31" t="s">
        <v>1455</v>
      </c>
      <c r="B17" s="31" t="s">
        <v>1456</v>
      </c>
      <c r="C17" s="44" t="s">
        <v>390</v>
      </c>
      <c r="D17" t="s">
        <v>1819</v>
      </c>
      <c r="E17" s="29">
        <v>0.9</v>
      </c>
      <c r="F17" t="s">
        <v>1441</v>
      </c>
      <c r="G17" s="1"/>
      <c r="H17" s="1"/>
      <c r="I17" s="7"/>
      <c r="J17" s="1"/>
    </row>
    <row r="18" spans="1:6" ht="12.75">
      <c r="A18" s="31" t="s">
        <v>1455</v>
      </c>
      <c r="B18" s="31" t="s">
        <v>1456</v>
      </c>
      <c r="C18" s="44" t="s">
        <v>392</v>
      </c>
      <c r="D18" t="s">
        <v>1820</v>
      </c>
      <c r="E18" s="29">
        <v>0.9</v>
      </c>
      <c r="F18" t="s">
        <v>1441</v>
      </c>
    </row>
    <row r="19" spans="1:6" ht="12.75">
      <c r="A19" s="31" t="s">
        <v>1455</v>
      </c>
      <c r="B19" s="31" t="s">
        <v>1456</v>
      </c>
      <c r="C19" s="44" t="s">
        <v>394</v>
      </c>
      <c r="D19" t="s">
        <v>1821</v>
      </c>
      <c r="E19" s="29">
        <v>0.9</v>
      </c>
      <c r="F19" t="s">
        <v>1441</v>
      </c>
    </row>
    <row r="20" spans="1:6" ht="12.75">
      <c r="A20" s="31" t="s">
        <v>1455</v>
      </c>
      <c r="B20" s="31" t="s">
        <v>1456</v>
      </c>
      <c r="C20" s="44" t="s">
        <v>396</v>
      </c>
      <c r="D20" t="s">
        <v>1528</v>
      </c>
      <c r="E20" s="29">
        <v>0.9</v>
      </c>
      <c r="F20" t="s">
        <v>1441</v>
      </c>
    </row>
    <row r="21" spans="1:6" ht="12.75">
      <c r="A21" s="31" t="s">
        <v>1455</v>
      </c>
      <c r="B21" s="31" t="s">
        <v>1456</v>
      </c>
      <c r="C21" s="44" t="s">
        <v>398</v>
      </c>
      <c r="D21" t="s">
        <v>1524</v>
      </c>
      <c r="E21" s="29">
        <v>0.9</v>
      </c>
      <c r="F21" t="s">
        <v>1441</v>
      </c>
    </row>
    <row r="22" spans="1:6" ht="12.75">
      <c r="A22" s="31" t="s">
        <v>1457</v>
      </c>
      <c r="B22" s="31" t="s">
        <v>1460</v>
      </c>
      <c r="C22" s="45" t="s">
        <v>402</v>
      </c>
      <c r="D22" t="s">
        <v>1459</v>
      </c>
      <c r="E22" s="29">
        <v>0.5</v>
      </c>
      <c r="F22" t="s">
        <v>1441</v>
      </c>
    </row>
    <row r="23" spans="1:6" ht="12.75">
      <c r="A23" s="31" t="s">
        <v>1457</v>
      </c>
      <c r="B23" s="31" t="s">
        <v>1460</v>
      </c>
      <c r="C23" s="45" t="s">
        <v>404</v>
      </c>
      <c r="D23" t="s">
        <v>1461</v>
      </c>
      <c r="E23" s="29">
        <v>0.5</v>
      </c>
      <c r="F23" t="s">
        <v>1441</v>
      </c>
    </row>
    <row r="24" spans="1:6" ht="12.75">
      <c r="A24" s="31" t="s">
        <v>1457</v>
      </c>
      <c r="B24" s="31" t="s">
        <v>1460</v>
      </c>
      <c r="C24" s="45" t="s">
        <v>406</v>
      </c>
      <c r="D24" t="s">
        <v>1462</v>
      </c>
      <c r="E24" s="29">
        <v>0.5</v>
      </c>
      <c r="F24" t="s">
        <v>1441</v>
      </c>
    </row>
    <row r="25" spans="1:6" ht="12.75">
      <c r="A25" s="31" t="s">
        <v>1457</v>
      </c>
      <c r="B25" s="31" t="s">
        <v>1460</v>
      </c>
      <c r="C25" s="45" t="s">
        <v>408</v>
      </c>
      <c r="D25" t="s">
        <v>1463</v>
      </c>
      <c r="E25" s="29">
        <v>0.5</v>
      </c>
      <c r="F25" t="s">
        <v>1441</v>
      </c>
    </row>
    <row r="26" spans="1:6" ht="12.75">
      <c r="A26" s="31" t="s">
        <v>1457</v>
      </c>
      <c r="B26" s="31" t="s">
        <v>1460</v>
      </c>
      <c r="C26" s="45" t="s">
        <v>410</v>
      </c>
      <c r="D26" t="s">
        <v>1464</v>
      </c>
      <c r="E26" s="29">
        <v>0.5</v>
      </c>
      <c r="F26" t="s">
        <v>1441</v>
      </c>
    </row>
    <row r="27" spans="1:9" ht="12.75">
      <c r="A27" s="31" t="s">
        <v>1457</v>
      </c>
      <c r="B27" s="31" t="s">
        <v>1460</v>
      </c>
      <c r="C27" s="45" t="s">
        <v>412</v>
      </c>
      <c r="D27" t="s">
        <v>1465</v>
      </c>
      <c r="E27" s="29">
        <v>0.5</v>
      </c>
      <c r="F27" t="s">
        <v>1441</v>
      </c>
      <c r="G27" s="31"/>
      <c r="H27" s="11"/>
      <c r="I27" s="7"/>
    </row>
    <row r="28" spans="1:9" ht="12.75">
      <c r="A28" s="31" t="s">
        <v>1457</v>
      </c>
      <c r="B28" s="31" t="s">
        <v>1460</v>
      </c>
      <c r="C28" s="45" t="s">
        <v>414</v>
      </c>
      <c r="D28" t="s">
        <v>1466</v>
      </c>
      <c r="E28" s="29">
        <v>0.5</v>
      </c>
      <c r="F28" t="s">
        <v>1441</v>
      </c>
      <c r="G28" s="31"/>
      <c r="H28" s="11"/>
      <c r="I28" s="7"/>
    </row>
    <row r="29" spans="1:9" ht="12.75">
      <c r="A29" s="31" t="s">
        <v>1457</v>
      </c>
      <c r="B29" s="31" t="s">
        <v>1460</v>
      </c>
      <c r="C29" s="45" t="s">
        <v>416</v>
      </c>
      <c r="D29" t="s">
        <v>1467</v>
      </c>
      <c r="E29" s="29">
        <v>0.5</v>
      </c>
      <c r="F29" t="s">
        <v>1441</v>
      </c>
      <c r="G29" s="31"/>
      <c r="H29" s="11"/>
      <c r="I29" s="7"/>
    </row>
    <row r="30" spans="1:9" ht="12.75">
      <c r="A30" s="31" t="s">
        <v>1457</v>
      </c>
      <c r="B30" s="31" t="s">
        <v>1460</v>
      </c>
      <c r="C30" s="45" t="s">
        <v>418</v>
      </c>
      <c r="D30" t="s">
        <v>1468</v>
      </c>
      <c r="E30" s="29">
        <v>0.5</v>
      </c>
      <c r="F30" t="s">
        <v>1441</v>
      </c>
      <c r="G30" s="31"/>
      <c r="H30" s="11"/>
      <c r="I30" s="7"/>
    </row>
    <row r="31" spans="1:9" ht="12.75">
      <c r="A31" s="31" t="s">
        <v>1457</v>
      </c>
      <c r="B31" s="31" t="s">
        <v>1460</v>
      </c>
      <c r="C31" s="45" t="s">
        <v>420</v>
      </c>
      <c r="D31" t="s">
        <v>1469</v>
      </c>
      <c r="E31" s="29">
        <v>0.5</v>
      </c>
      <c r="F31" t="s">
        <v>1441</v>
      </c>
      <c r="G31" s="31"/>
      <c r="H31" s="11"/>
      <c r="I31" s="7"/>
    </row>
    <row r="32" spans="1:9" ht="12.75">
      <c r="A32" s="31" t="s">
        <v>1457</v>
      </c>
      <c r="B32" s="31" t="s">
        <v>1460</v>
      </c>
      <c r="C32" s="45" t="s">
        <v>422</v>
      </c>
      <c r="D32" t="s">
        <v>1470</v>
      </c>
      <c r="E32" s="29">
        <v>0.5</v>
      </c>
      <c r="F32" t="s">
        <v>1441</v>
      </c>
      <c r="G32" s="31"/>
      <c r="H32" s="11"/>
      <c r="I32" s="7"/>
    </row>
    <row r="33" spans="1:9" ht="12.75">
      <c r="A33" s="31" t="s">
        <v>1457</v>
      </c>
      <c r="B33" s="31" t="s">
        <v>1460</v>
      </c>
      <c r="C33" s="45" t="s">
        <v>424</v>
      </c>
      <c r="D33" t="s">
        <v>1471</v>
      </c>
      <c r="E33" s="29">
        <v>0.5</v>
      </c>
      <c r="F33" t="s">
        <v>1441</v>
      </c>
      <c r="G33" s="31"/>
      <c r="H33" s="11"/>
      <c r="I33" s="7"/>
    </row>
    <row r="34" spans="1:10" ht="12.75">
      <c r="A34" s="31" t="s">
        <v>1472</v>
      </c>
      <c r="B34" s="1" t="s">
        <v>1473</v>
      </c>
      <c r="C34" s="43" t="s">
        <v>436</v>
      </c>
      <c r="D34" t="s">
        <v>1822</v>
      </c>
      <c r="E34" s="29">
        <v>0.96</v>
      </c>
      <c r="F34" t="s">
        <v>1441</v>
      </c>
      <c r="G34" s="31"/>
      <c r="H34" s="11"/>
      <c r="I34" s="7"/>
      <c r="J34" s="1"/>
    </row>
    <row r="35" spans="1:10" ht="12.75">
      <c r="A35" s="31" t="s">
        <v>1472</v>
      </c>
      <c r="B35" s="1" t="s">
        <v>1473</v>
      </c>
      <c r="C35" s="43" t="s">
        <v>438</v>
      </c>
      <c r="D35" t="s">
        <v>1823</v>
      </c>
      <c r="E35" s="29">
        <v>0.96</v>
      </c>
      <c r="F35" t="s">
        <v>1441</v>
      </c>
      <c r="G35" s="11"/>
      <c r="H35" s="11"/>
      <c r="I35" s="7"/>
      <c r="J35" s="1"/>
    </row>
    <row r="36" spans="1:10" ht="12.75">
      <c r="A36" s="31" t="s">
        <v>1478</v>
      </c>
      <c r="B36" s="1" t="s">
        <v>1453</v>
      </c>
      <c r="C36" s="7" t="s">
        <v>1451</v>
      </c>
      <c r="F36" t="s">
        <v>1441</v>
      </c>
      <c r="G36" s="11"/>
      <c r="H36" s="11"/>
      <c r="I36" s="7"/>
      <c r="J36" s="1"/>
    </row>
    <row r="37" spans="1:10" ht="12.75">
      <c r="A37" s="31" t="s">
        <v>1480</v>
      </c>
      <c r="B37" s="31" t="s">
        <v>1481</v>
      </c>
      <c r="C37" s="7" t="s">
        <v>1451</v>
      </c>
      <c r="F37" t="s">
        <v>1441</v>
      </c>
      <c r="G37" s="11"/>
      <c r="H37" s="11"/>
      <c r="I37" s="7"/>
      <c r="J37" s="1"/>
    </row>
    <row r="38" spans="1:6" ht="12.75">
      <c r="A38" s="31" t="s">
        <v>1494</v>
      </c>
      <c r="B38" s="31" t="s">
        <v>1495</v>
      </c>
      <c r="C38" s="46" t="s">
        <v>454</v>
      </c>
      <c r="D38" t="s">
        <v>1474</v>
      </c>
      <c r="E38" s="29">
        <v>0.9</v>
      </c>
      <c r="F38" t="s">
        <v>1441</v>
      </c>
    </row>
    <row r="39" spans="1:6" ht="12.75">
      <c r="A39" s="31" t="s">
        <v>1494</v>
      </c>
      <c r="B39" s="31" t="s">
        <v>1495</v>
      </c>
      <c r="C39" s="46" t="s">
        <v>456</v>
      </c>
      <c r="D39" t="s">
        <v>1824</v>
      </c>
      <c r="E39" s="29">
        <v>0.9</v>
      </c>
      <c r="F39" t="s">
        <v>1441</v>
      </c>
    </row>
    <row r="40" spans="1:6" ht="12.75">
      <c r="A40" s="31" t="s">
        <v>1494</v>
      </c>
      <c r="B40" s="31" t="s">
        <v>1495</v>
      </c>
      <c r="C40" s="46" t="s">
        <v>458</v>
      </c>
      <c r="D40" t="s">
        <v>1476</v>
      </c>
      <c r="E40" s="29">
        <v>0.9</v>
      </c>
      <c r="F40" t="s">
        <v>1441</v>
      </c>
    </row>
    <row r="41" spans="1:6" ht="12.75">
      <c r="A41" s="31" t="s">
        <v>1494</v>
      </c>
      <c r="B41" s="31" t="s">
        <v>1495</v>
      </c>
      <c r="C41" s="46" t="s">
        <v>460</v>
      </c>
      <c r="D41" t="s">
        <v>1825</v>
      </c>
      <c r="E41" s="29">
        <v>0.9</v>
      </c>
      <c r="F41" t="s">
        <v>1441</v>
      </c>
    </row>
    <row r="42" spans="1:6" ht="12.75">
      <c r="A42" s="31" t="s">
        <v>1494</v>
      </c>
      <c r="B42" s="31" t="s">
        <v>1495</v>
      </c>
      <c r="C42" s="46" t="s">
        <v>462</v>
      </c>
      <c r="D42" t="s">
        <v>1826</v>
      </c>
      <c r="E42" s="29">
        <v>0.9</v>
      </c>
      <c r="F42" t="s">
        <v>1441</v>
      </c>
    </row>
    <row r="43" spans="1:8" ht="12.75">
      <c r="A43" s="31" t="s">
        <v>1494</v>
      </c>
      <c r="B43" s="31" t="s">
        <v>1495</v>
      </c>
      <c r="C43" s="46" t="s">
        <v>464</v>
      </c>
      <c r="D43" t="s">
        <v>1827</v>
      </c>
      <c r="E43" s="29">
        <v>0.9</v>
      </c>
      <c r="F43" t="s">
        <v>1441</v>
      </c>
      <c r="G43" s="12"/>
      <c r="H43" s="12"/>
    </row>
    <row r="44" spans="1:8" ht="12.75">
      <c r="A44" s="31" t="s">
        <v>1494</v>
      </c>
      <c r="B44" s="31" t="s">
        <v>1495</v>
      </c>
      <c r="C44" s="46" t="s">
        <v>466</v>
      </c>
      <c r="D44" t="s">
        <v>1828</v>
      </c>
      <c r="E44" s="29">
        <v>0.9</v>
      </c>
      <c r="F44" t="s">
        <v>1441</v>
      </c>
      <c r="G44" s="12"/>
      <c r="H44" s="12"/>
    </row>
    <row r="45" spans="1:6" ht="12.75">
      <c r="A45" s="31" t="s">
        <v>1494</v>
      </c>
      <c r="B45" s="31" t="s">
        <v>1495</v>
      </c>
      <c r="C45" s="46" t="s">
        <v>468</v>
      </c>
      <c r="D45" t="s">
        <v>1829</v>
      </c>
      <c r="E45" s="29">
        <v>0.9</v>
      </c>
      <c r="F45" t="s">
        <v>1441</v>
      </c>
    </row>
    <row r="46" spans="1:6" ht="12.75">
      <c r="A46" s="31" t="s">
        <v>1494</v>
      </c>
      <c r="B46" s="31" t="s">
        <v>1495</v>
      </c>
      <c r="C46" s="46" t="s">
        <v>470</v>
      </c>
      <c r="D46" t="s">
        <v>1830</v>
      </c>
      <c r="E46" s="29">
        <v>0.9</v>
      </c>
      <c r="F46" t="s">
        <v>1441</v>
      </c>
    </row>
    <row r="47" spans="1:6" ht="12.75">
      <c r="A47" s="31" t="s">
        <v>1494</v>
      </c>
      <c r="B47" s="31" t="s">
        <v>1495</v>
      </c>
      <c r="C47" s="46" t="s">
        <v>472</v>
      </c>
      <c r="D47" t="s">
        <v>1831</v>
      </c>
      <c r="E47" s="29">
        <v>0.9</v>
      </c>
      <c r="F47" t="s">
        <v>1441</v>
      </c>
    </row>
    <row r="48" spans="1:6" ht="12.75">
      <c r="A48" s="31" t="s">
        <v>1494</v>
      </c>
      <c r="B48" s="31" t="s">
        <v>1495</v>
      </c>
      <c r="C48" s="46" t="s">
        <v>474</v>
      </c>
      <c r="D48" t="s">
        <v>1832</v>
      </c>
      <c r="E48" s="29">
        <v>0.9</v>
      </c>
      <c r="F48" t="s">
        <v>1441</v>
      </c>
    </row>
    <row r="49" spans="1:6" ht="12.75">
      <c r="A49" s="31" t="s">
        <v>1494</v>
      </c>
      <c r="B49" s="31" t="s">
        <v>1495</v>
      </c>
      <c r="C49" s="46" t="s">
        <v>476</v>
      </c>
      <c r="D49" t="s">
        <v>1833</v>
      </c>
      <c r="E49" s="29">
        <v>0.9</v>
      </c>
      <c r="F49" t="s">
        <v>1441</v>
      </c>
    </row>
    <row r="50" spans="1:6" ht="12.75">
      <c r="A50" s="31" t="s">
        <v>1496</v>
      </c>
      <c r="B50" s="1" t="s">
        <v>1473</v>
      </c>
      <c r="C50" s="43" t="s">
        <v>440</v>
      </c>
      <c r="D50" t="s">
        <v>1834</v>
      </c>
      <c r="E50" s="29">
        <v>0.96</v>
      </c>
      <c r="F50" t="s">
        <v>1441</v>
      </c>
    </row>
    <row r="51" spans="1:6" ht="12.75">
      <c r="A51" s="31" t="s">
        <v>1496</v>
      </c>
      <c r="B51" s="1" t="s">
        <v>1473</v>
      </c>
      <c r="C51" s="43" t="s">
        <v>442</v>
      </c>
      <c r="D51" t="s">
        <v>1835</v>
      </c>
      <c r="E51" s="29">
        <v>0.96</v>
      </c>
      <c r="F51" t="s">
        <v>1441</v>
      </c>
    </row>
    <row r="52" spans="1:6" ht="12.75">
      <c r="A52" s="31" t="s">
        <v>1501</v>
      </c>
      <c r="B52" s="1" t="s">
        <v>1836</v>
      </c>
      <c r="C52" s="43" t="s">
        <v>444</v>
      </c>
      <c r="D52" t="s">
        <v>1816</v>
      </c>
      <c r="E52" s="29">
        <v>0.2</v>
      </c>
      <c r="F52" t="s">
        <v>1441</v>
      </c>
    </row>
    <row r="53" spans="1:6" ht="12.75">
      <c r="A53" s="31" t="s">
        <v>1501</v>
      </c>
      <c r="B53" s="1" t="s">
        <v>1836</v>
      </c>
      <c r="C53" s="43" t="s">
        <v>452</v>
      </c>
      <c r="D53" t="s">
        <v>1817</v>
      </c>
      <c r="E53" s="29">
        <v>0.2</v>
      </c>
      <c r="F53" t="s">
        <v>1441</v>
      </c>
    </row>
    <row r="54" spans="1:6" ht="12.75">
      <c r="A54" t="s">
        <v>1501</v>
      </c>
      <c r="B54" t="s">
        <v>1505</v>
      </c>
      <c r="C54" s="30" t="s">
        <v>481</v>
      </c>
      <c r="D54" t="s">
        <v>1837</v>
      </c>
      <c r="E54" s="29">
        <v>0.05</v>
      </c>
      <c r="F54" t="s">
        <v>1441</v>
      </c>
    </row>
    <row r="55" spans="1:6" ht="12.75">
      <c r="A55" s="31" t="s">
        <v>1508</v>
      </c>
      <c r="B55" t="s">
        <v>1838</v>
      </c>
      <c r="C55" s="43" t="s">
        <v>444</v>
      </c>
      <c r="D55" t="s">
        <v>1816</v>
      </c>
      <c r="E55" s="29">
        <v>0.3</v>
      </c>
      <c r="F55" t="s">
        <v>1441</v>
      </c>
    </row>
    <row r="56" spans="1:6" ht="12.75">
      <c r="A56" s="31" t="s">
        <v>1508</v>
      </c>
      <c r="B56" t="s">
        <v>1838</v>
      </c>
      <c r="C56" s="43" t="s">
        <v>452</v>
      </c>
      <c r="D56" t="s">
        <v>1817</v>
      </c>
      <c r="E56" s="29">
        <v>0.3</v>
      </c>
      <c r="F56" t="s">
        <v>1441</v>
      </c>
    </row>
    <row r="57" spans="1:6" ht="12.75">
      <c r="A57" s="31" t="s">
        <v>925</v>
      </c>
      <c r="B57" s="1" t="s">
        <v>1514</v>
      </c>
      <c r="C57" s="43" t="s">
        <v>446</v>
      </c>
      <c r="D57" t="s">
        <v>1839</v>
      </c>
      <c r="E57" s="29">
        <v>0.96</v>
      </c>
      <c r="F57" t="s">
        <v>1441</v>
      </c>
    </row>
    <row r="58" spans="1:6" ht="12.75">
      <c r="A58" s="31" t="s">
        <v>925</v>
      </c>
      <c r="B58" s="31" t="s">
        <v>1517</v>
      </c>
      <c r="C58" s="44" t="s">
        <v>400</v>
      </c>
      <c r="D58" t="s">
        <v>1840</v>
      </c>
      <c r="E58" s="29">
        <v>0.9</v>
      </c>
      <c r="F58" t="s">
        <v>1441</v>
      </c>
    </row>
    <row r="59" spans="1:6" ht="12.75">
      <c r="A59" s="31" t="s">
        <v>925</v>
      </c>
      <c r="B59" s="31" t="s">
        <v>1517</v>
      </c>
      <c r="C59" s="45" t="s">
        <v>426</v>
      </c>
      <c r="D59" t="s">
        <v>1519</v>
      </c>
      <c r="E59" s="29">
        <v>0.5</v>
      </c>
      <c r="F59" t="s">
        <v>1441</v>
      </c>
    </row>
    <row r="60" spans="1:6" ht="12.75">
      <c r="A60" s="31" t="s">
        <v>925</v>
      </c>
      <c r="B60" s="31" t="s">
        <v>1517</v>
      </c>
      <c r="C60" s="46" t="s">
        <v>478</v>
      </c>
      <c r="D60" t="s">
        <v>1841</v>
      </c>
      <c r="E60" s="29">
        <v>0.9</v>
      </c>
      <c r="F60" t="s">
        <v>1441</v>
      </c>
    </row>
    <row r="61" spans="1:6" ht="12.75">
      <c r="A61" s="31" t="s">
        <v>995</v>
      </c>
      <c r="B61" s="31" t="s">
        <v>1842</v>
      </c>
      <c r="C61" s="30" t="s">
        <v>480</v>
      </c>
      <c r="D61" t="s">
        <v>479</v>
      </c>
      <c r="E61" s="29">
        <v>0.9</v>
      </c>
      <c r="F61" t="s">
        <v>1441</v>
      </c>
    </row>
    <row r="62" spans="1:6" ht="12.75">
      <c r="A62" s="31" t="s">
        <v>995</v>
      </c>
      <c r="B62" s="31" t="s">
        <v>1842</v>
      </c>
      <c r="C62" s="43" t="s">
        <v>482</v>
      </c>
      <c r="D62" t="s">
        <v>1843</v>
      </c>
      <c r="E62" s="29">
        <v>0.95</v>
      </c>
      <c r="F62" t="s">
        <v>1441</v>
      </c>
    </row>
    <row r="63" spans="1:6" ht="12.75">
      <c r="A63" s="31" t="s">
        <v>999</v>
      </c>
      <c r="B63" t="s">
        <v>1521</v>
      </c>
      <c r="C63" s="43" t="s">
        <v>448</v>
      </c>
      <c r="D63" t="s">
        <v>1844</v>
      </c>
      <c r="E63" s="29">
        <v>1</v>
      </c>
      <c r="F63" t="s">
        <v>1441</v>
      </c>
    </row>
    <row r="64" spans="1:6" ht="12.75">
      <c r="A64" s="31" t="s">
        <v>999</v>
      </c>
      <c r="B64" t="s">
        <v>1845</v>
      </c>
      <c r="C64" s="30" t="s">
        <v>484</v>
      </c>
      <c r="D64" t="s">
        <v>1530</v>
      </c>
      <c r="E64" s="33">
        <v>0.9</v>
      </c>
      <c r="F64" t="s">
        <v>1441</v>
      </c>
    </row>
    <row r="65" spans="1:6" ht="12.75">
      <c r="A65" s="31" t="s">
        <v>1002</v>
      </c>
      <c r="B65" t="s">
        <v>1846</v>
      </c>
      <c r="C65" s="30" t="s">
        <v>486</v>
      </c>
      <c r="D65" t="s">
        <v>1847</v>
      </c>
      <c r="E65" s="29">
        <v>0.9</v>
      </c>
      <c r="F65" t="s">
        <v>1441</v>
      </c>
    </row>
    <row r="66" spans="1:6" ht="12.75">
      <c r="A66" s="31" t="s">
        <v>1531</v>
      </c>
      <c r="B66" s="1" t="s">
        <v>1473</v>
      </c>
      <c r="C66" s="43" t="s">
        <v>450</v>
      </c>
      <c r="D66" t="s">
        <v>1848</v>
      </c>
      <c r="E66" s="29">
        <v>0.96</v>
      </c>
      <c r="F66" t="s">
        <v>1441</v>
      </c>
    </row>
    <row r="67" spans="1:6" ht="12.75">
      <c r="A67" s="31" t="s">
        <v>622</v>
      </c>
      <c r="B67" s="1" t="s">
        <v>1845</v>
      </c>
      <c r="C67" s="30" t="s">
        <v>1451</v>
      </c>
      <c r="F67" t="s">
        <v>1441</v>
      </c>
    </row>
    <row r="68" spans="1:6" ht="12.75">
      <c r="A68" s="31" t="s">
        <v>592</v>
      </c>
      <c r="B68" s="11" t="s">
        <v>1536</v>
      </c>
      <c r="C68" s="45" t="s">
        <v>46</v>
      </c>
      <c r="D68" t="s">
        <v>1537</v>
      </c>
      <c r="E68" s="29">
        <v>0.5</v>
      </c>
      <c r="F68" t="s">
        <v>1441</v>
      </c>
    </row>
    <row r="69" spans="1:6" ht="12.75">
      <c r="A69" s="31" t="s">
        <v>592</v>
      </c>
      <c r="B69" s="11" t="s">
        <v>1536</v>
      </c>
      <c r="C69" s="45" t="s">
        <v>48</v>
      </c>
      <c r="D69" t="s">
        <v>1538</v>
      </c>
      <c r="E69" s="29">
        <v>0.5</v>
      </c>
      <c r="F69" t="s">
        <v>1441</v>
      </c>
    </row>
    <row r="70" spans="1:6" ht="12.75">
      <c r="A70" s="31" t="s">
        <v>592</v>
      </c>
      <c r="B70" s="11" t="s">
        <v>1536</v>
      </c>
      <c r="C70" s="45" t="s">
        <v>51</v>
      </c>
      <c r="D70" t="s">
        <v>1539</v>
      </c>
      <c r="E70" s="29">
        <v>0.5</v>
      </c>
      <c r="F70" t="s">
        <v>1441</v>
      </c>
    </row>
    <row r="71" spans="1:6" ht="12.75">
      <c r="A71" s="31" t="s">
        <v>592</v>
      </c>
      <c r="B71" s="47" t="s">
        <v>1849</v>
      </c>
      <c r="C71" s="46" t="s">
        <v>60</v>
      </c>
      <c r="D71" t="s">
        <v>1850</v>
      </c>
      <c r="E71" s="29">
        <v>0.8</v>
      </c>
      <c r="F71" t="s">
        <v>1441</v>
      </c>
    </row>
    <row r="72" spans="1:6" ht="12.75">
      <c r="A72" s="31" t="s">
        <v>592</v>
      </c>
      <c r="B72" s="47" t="s">
        <v>1849</v>
      </c>
      <c r="C72" s="46" t="s">
        <v>62</v>
      </c>
      <c r="D72" t="s">
        <v>1851</v>
      </c>
      <c r="E72" s="29">
        <v>0.8</v>
      </c>
      <c r="F72" t="s">
        <v>1441</v>
      </c>
    </row>
    <row r="73" spans="1:6" ht="12.75">
      <c r="A73" s="31" t="s">
        <v>592</v>
      </c>
      <c r="B73" s="47" t="s">
        <v>1849</v>
      </c>
      <c r="C73" s="46" t="s">
        <v>65</v>
      </c>
      <c r="D73" t="s">
        <v>1852</v>
      </c>
      <c r="E73" s="29">
        <v>0.8</v>
      </c>
      <c r="F73" t="s">
        <v>1441</v>
      </c>
    </row>
    <row r="74" spans="1:22" ht="12.75">
      <c r="A74" s="11" t="s">
        <v>604</v>
      </c>
      <c r="B74" s="11" t="s">
        <v>1540</v>
      </c>
      <c r="C74" s="30" t="s">
        <v>1543</v>
      </c>
      <c r="D74" t="s">
        <v>1541</v>
      </c>
      <c r="E74" s="29">
        <v>0</v>
      </c>
      <c r="F74" t="s">
        <v>53</v>
      </c>
      <c r="G74" t="s">
        <v>1542</v>
      </c>
      <c r="I74" s="30" t="s">
        <v>53</v>
      </c>
      <c r="J74" t="s">
        <v>1544</v>
      </c>
      <c r="L74" t="s">
        <v>53</v>
      </c>
      <c r="M74" t="s">
        <v>1544</v>
      </c>
      <c r="O74" s="30" t="s">
        <v>53</v>
      </c>
      <c r="P74" t="s">
        <v>1544</v>
      </c>
      <c r="R74" t="s">
        <v>53</v>
      </c>
      <c r="S74" t="s">
        <v>1544</v>
      </c>
      <c r="U74" s="30" t="s">
        <v>53</v>
      </c>
      <c r="V74" t="s">
        <v>1544</v>
      </c>
    </row>
    <row r="75" spans="1:22" ht="12.75">
      <c r="A75" s="11" t="s">
        <v>604</v>
      </c>
      <c r="B75" s="11" t="s">
        <v>1540</v>
      </c>
      <c r="C75" s="48" t="s">
        <v>55</v>
      </c>
      <c r="D75" t="s">
        <v>1544</v>
      </c>
      <c r="E75" s="29">
        <v>0.9</v>
      </c>
      <c r="F75" t="s">
        <v>1543</v>
      </c>
      <c r="G75" t="s">
        <v>1541</v>
      </c>
      <c r="I75" s="30" t="s">
        <v>1543</v>
      </c>
      <c r="J75" t="s">
        <v>1541</v>
      </c>
      <c r="L75" t="s">
        <v>1543</v>
      </c>
      <c r="M75" t="s">
        <v>1541</v>
      </c>
      <c r="O75" s="30" t="s">
        <v>55</v>
      </c>
      <c r="P75" t="s">
        <v>1542</v>
      </c>
      <c r="R75" t="s">
        <v>55</v>
      </c>
      <c r="S75" t="s">
        <v>1542</v>
      </c>
      <c r="U75" s="30" t="s">
        <v>55</v>
      </c>
      <c r="V75" t="s">
        <v>1544</v>
      </c>
    </row>
    <row r="76" spans="1:22" ht="12.75">
      <c r="A76" s="11" t="s">
        <v>604</v>
      </c>
      <c r="B76" s="11" t="s">
        <v>1540</v>
      </c>
      <c r="C76" s="48" t="s">
        <v>58</v>
      </c>
      <c r="D76" t="s">
        <v>1542</v>
      </c>
      <c r="E76" s="29">
        <v>0.7</v>
      </c>
      <c r="F76" t="s">
        <v>58</v>
      </c>
      <c r="G76" t="s">
        <v>1544</v>
      </c>
      <c r="I76" s="30" t="s">
        <v>58</v>
      </c>
      <c r="J76" t="s">
        <v>1544</v>
      </c>
      <c r="L76" t="s">
        <v>58</v>
      </c>
      <c r="M76" t="s">
        <v>1542</v>
      </c>
      <c r="O76" s="30" t="s">
        <v>1543</v>
      </c>
      <c r="P76" t="s">
        <v>1541</v>
      </c>
      <c r="R76" t="s">
        <v>1543</v>
      </c>
      <c r="S76" t="s">
        <v>1541</v>
      </c>
      <c r="U76" s="30" t="s">
        <v>1543</v>
      </c>
      <c r="V76" t="s">
        <v>1541</v>
      </c>
    </row>
    <row r="77" spans="1:8" ht="12.75">
      <c r="A77" s="31" t="s">
        <v>617</v>
      </c>
      <c r="B77" s="11" t="s">
        <v>1545</v>
      </c>
      <c r="C77" s="7" t="s">
        <v>1451</v>
      </c>
      <c r="F77" t="s">
        <v>1441</v>
      </c>
      <c r="G77" s="1"/>
      <c r="H77" s="1"/>
    </row>
    <row r="78" spans="1:23" ht="12.75">
      <c r="A78" s="31" t="s">
        <v>1547</v>
      </c>
      <c r="B78" s="11" t="s">
        <v>1548</v>
      </c>
      <c r="C78" s="43" t="s">
        <v>53</v>
      </c>
      <c r="D78" s="12" t="s">
        <v>1853</v>
      </c>
      <c r="E78" s="29">
        <v>0.96</v>
      </c>
      <c r="F78" s="49" t="s">
        <v>55</v>
      </c>
      <c r="G78" s="12" t="s">
        <v>1853</v>
      </c>
      <c r="H78" s="39">
        <v>0.96</v>
      </c>
      <c r="I78" s="43" t="s">
        <v>55</v>
      </c>
      <c r="J78" s="12" t="s">
        <v>1853</v>
      </c>
      <c r="K78" s="29">
        <v>0.96</v>
      </c>
      <c r="L78" s="49" t="s">
        <v>55</v>
      </c>
      <c r="M78" s="12" t="s">
        <v>1853</v>
      </c>
      <c r="N78" s="39">
        <v>0.96</v>
      </c>
      <c r="O78" s="43" t="s">
        <v>58</v>
      </c>
      <c r="P78" s="12" t="s">
        <v>1853</v>
      </c>
      <c r="Q78" s="29">
        <v>0.96</v>
      </c>
      <c r="R78" s="49" t="s">
        <v>58</v>
      </c>
      <c r="S78" s="12" t="s">
        <v>1853</v>
      </c>
      <c r="T78" s="39">
        <v>0.96</v>
      </c>
      <c r="U78" s="43" t="s">
        <v>58</v>
      </c>
      <c r="V78" s="12" t="s">
        <v>1853</v>
      </c>
      <c r="W78" s="29">
        <v>0.96</v>
      </c>
    </row>
    <row r="79" spans="1:8" ht="12.75">
      <c r="A79" t="s">
        <v>1854</v>
      </c>
      <c r="B79" s="12" t="s">
        <v>1557</v>
      </c>
      <c r="C79" s="43" t="s">
        <v>208</v>
      </c>
      <c r="D79" s="12" t="s">
        <v>1855</v>
      </c>
      <c r="E79" s="29">
        <v>0.9</v>
      </c>
      <c r="F79" t="s">
        <v>1441</v>
      </c>
      <c r="G79" s="1"/>
      <c r="H79" s="1"/>
    </row>
    <row r="80" spans="1:8" ht="12.75">
      <c r="A80" t="s">
        <v>1854</v>
      </c>
      <c r="B80" s="12" t="s">
        <v>1560</v>
      </c>
      <c r="C80" s="43" t="s">
        <v>210</v>
      </c>
      <c r="D80" s="12" t="s">
        <v>1856</v>
      </c>
      <c r="E80" s="29">
        <v>0.9</v>
      </c>
      <c r="F80" t="s">
        <v>1441</v>
      </c>
      <c r="G80" s="1"/>
      <c r="H80" s="1"/>
    </row>
    <row r="81" spans="1:8" ht="12.75">
      <c r="A81" t="s">
        <v>1854</v>
      </c>
      <c r="B81" s="12" t="s">
        <v>1563</v>
      </c>
      <c r="C81" s="43" t="s">
        <v>212</v>
      </c>
      <c r="D81" s="12" t="s">
        <v>1857</v>
      </c>
      <c r="E81" s="29">
        <v>0.9</v>
      </c>
      <c r="F81" t="s">
        <v>1441</v>
      </c>
      <c r="G81" s="31"/>
      <c r="H81" s="1"/>
    </row>
    <row r="82" spans="1:8" ht="12.75">
      <c r="A82" t="s">
        <v>1854</v>
      </c>
      <c r="B82" s="12" t="s">
        <v>1566</v>
      </c>
      <c r="C82" s="43" t="s">
        <v>214</v>
      </c>
      <c r="D82" s="12" t="s">
        <v>1858</v>
      </c>
      <c r="E82" s="29">
        <v>0.9</v>
      </c>
      <c r="F82" t="s">
        <v>1441</v>
      </c>
      <c r="G82" s="31"/>
      <c r="H82" s="1"/>
    </row>
    <row r="83" spans="1:8" ht="12.75">
      <c r="A83" t="s">
        <v>798</v>
      </c>
      <c r="B83" s="12" t="s">
        <v>1571</v>
      </c>
      <c r="C83" s="43" t="s">
        <v>318</v>
      </c>
      <c r="D83" s="12" t="s">
        <v>1622</v>
      </c>
      <c r="E83" s="29">
        <v>0.1</v>
      </c>
      <c r="F83" t="s">
        <v>1441</v>
      </c>
      <c r="G83" s="1"/>
      <c r="H83" s="1"/>
    </row>
    <row r="84" spans="1:8" ht="12.75">
      <c r="A84" t="s">
        <v>798</v>
      </c>
      <c r="B84" s="12" t="s">
        <v>1573</v>
      </c>
      <c r="C84" s="43" t="s">
        <v>320</v>
      </c>
      <c r="D84" s="12" t="s">
        <v>1859</v>
      </c>
      <c r="E84" s="29">
        <v>1</v>
      </c>
      <c r="F84" t="s">
        <v>1441</v>
      </c>
      <c r="G84" s="31"/>
      <c r="H84" s="1"/>
    </row>
    <row r="85" spans="1:10" ht="12.75">
      <c r="A85" t="s">
        <v>798</v>
      </c>
      <c r="B85" s="12" t="s">
        <v>1573</v>
      </c>
      <c r="C85" s="43" t="s">
        <v>322</v>
      </c>
      <c r="D85" s="12" t="s">
        <v>1860</v>
      </c>
      <c r="E85" s="29">
        <v>1</v>
      </c>
      <c r="F85" t="s">
        <v>1441</v>
      </c>
      <c r="G85" s="1"/>
      <c r="H85" s="11"/>
      <c r="I85" s="7"/>
      <c r="J85" s="11"/>
    </row>
    <row r="86" spans="1:10" ht="12.75">
      <c r="A86" s="50" t="s">
        <v>798</v>
      </c>
      <c r="B86" s="50" t="s">
        <v>1861</v>
      </c>
      <c r="C86" s="44" t="s">
        <v>266</v>
      </c>
      <c r="D86" s="11" t="s">
        <v>1569</v>
      </c>
      <c r="E86" s="29">
        <v>0.9</v>
      </c>
      <c r="F86" t="s">
        <v>1441</v>
      </c>
      <c r="G86" s="1"/>
      <c r="H86" s="11"/>
      <c r="I86" s="7"/>
      <c r="J86" s="11"/>
    </row>
    <row r="87" spans="1:10" ht="12.75">
      <c r="A87" s="50" t="s">
        <v>798</v>
      </c>
      <c r="B87" s="50" t="s">
        <v>1862</v>
      </c>
      <c r="C87" s="44" t="s">
        <v>268</v>
      </c>
      <c r="D87" s="11" t="s">
        <v>1570</v>
      </c>
      <c r="E87" s="29">
        <v>0.9</v>
      </c>
      <c r="F87" t="s">
        <v>1441</v>
      </c>
      <c r="G87" s="31"/>
      <c r="H87" s="31"/>
      <c r="I87" s="7"/>
      <c r="J87" s="11"/>
    </row>
    <row r="88" spans="1:10" ht="12.75">
      <c r="A88" s="50" t="s">
        <v>798</v>
      </c>
      <c r="B88" s="50" t="s">
        <v>1862</v>
      </c>
      <c r="C88" s="44" t="s">
        <v>270</v>
      </c>
      <c r="D88" s="11" t="s">
        <v>1863</v>
      </c>
      <c r="E88" s="29">
        <v>0.9</v>
      </c>
      <c r="F88" t="s">
        <v>1441</v>
      </c>
      <c r="G88" s="31"/>
      <c r="H88" s="31"/>
      <c r="I88" s="7"/>
      <c r="J88" s="11"/>
    </row>
    <row r="89" spans="1:10" ht="12.75">
      <c r="A89" s="50" t="s">
        <v>798</v>
      </c>
      <c r="B89" s="50" t="s">
        <v>1862</v>
      </c>
      <c r="C89" s="44" t="s">
        <v>272</v>
      </c>
      <c r="D89" s="11" t="s">
        <v>1575</v>
      </c>
      <c r="E89" s="29">
        <v>0.9</v>
      </c>
      <c r="F89" t="s">
        <v>1441</v>
      </c>
      <c r="G89" s="31"/>
      <c r="H89" s="31"/>
      <c r="I89" s="7"/>
      <c r="J89" s="11"/>
    </row>
    <row r="90" spans="1:10" ht="12.75">
      <c r="A90" s="50" t="s">
        <v>798</v>
      </c>
      <c r="B90" s="50" t="s">
        <v>1862</v>
      </c>
      <c r="C90" s="44" t="s">
        <v>274</v>
      </c>
      <c r="D90" s="11" t="s">
        <v>1864</v>
      </c>
      <c r="E90" s="29">
        <v>0.9</v>
      </c>
      <c r="F90" t="s">
        <v>1441</v>
      </c>
      <c r="G90" s="31"/>
      <c r="H90" s="31"/>
      <c r="I90" s="7"/>
      <c r="J90" s="11"/>
    </row>
    <row r="91" spans="1:10" ht="12.75">
      <c r="A91" s="50" t="s">
        <v>798</v>
      </c>
      <c r="B91" s="50" t="s">
        <v>1862</v>
      </c>
      <c r="C91" s="44" t="s">
        <v>276</v>
      </c>
      <c r="D91" s="11" t="s">
        <v>1579</v>
      </c>
      <c r="E91" s="29">
        <v>0.9</v>
      </c>
      <c r="F91" t="s">
        <v>1441</v>
      </c>
      <c r="G91" s="31"/>
      <c r="H91" s="31"/>
      <c r="I91" s="7"/>
      <c r="J91" s="11"/>
    </row>
    <row r="92" spans="1:10" ht="12.75">
      <c r="A92" s="50" t="s">
        <v>798</v>
      </c>
      <c r="B92" s="50" t="s">
        <v>1865</v>
      </c>
      <c r="C92" s="44" t="s">
        <v>278</v>
      </c>
      <c r="D92" s="11" t="s">
        <v>1580</v>
      </c>
      <c r="E92" s="29">
        <v>0.9</v>
      </c>
      <c r="F92" t="s">
        <v>1441</v>
      </c>
      <c r="G92" s="31"/>
      <c r="H92" s="31"/>
      <c r="I92" s="7"/>
      <c r="J92" s="11"/>
    </row>
    <row r="93" spans="1:10" ht="12.75">
      <c r="A93" s="50" t="s">
        <v>798</v>
      </c>
      <c r="B93" s="50" t="s">
        <v>1865</v>
      </c>
      <c r="C93" s="44" t="s">
        <v>280</v>
      </c>
      <c r="D93" s="11" t="s">
        <v>1582</v>
      </c>
      <c r="E93" s="29">
        <v>0.9</v>
      </c>
      <c r="F93" t="s">
        <v>1441</v>
      </c>
      <c r="G93" s="31"/>
      <c r="H93" s="31"/>
      <c r="I93" s="7"/>
      <c r="J93" s="11"/>
    </row>
    <row r="94" spans="1:10" ht="12.75">
      <c r="A94" s="50" t="s">
        <v>798</v>
      </c>
      <c r="B94" s="50" t="s">
        <v>1865</v>
      </c>
      <c r="C94" s="44" t="s">
        <v>282</v>
      </c>
      <c r="D94" s="11" t="s">
        <v>1602</v>
      </c>
      <c r="E94" s="29">
        <v>0.9</v>
      </c>
      <c r="F94" t="s">
        <v>1441</v>
      </c>
      <c r="G94" s="31"/>
      <c r="H94" s="31"/>
      <c r="I94" s="7"/>
      <c r="J94" s="11"/>
    </row>
    <row r="95" spans="1:10" ht="12.75">
      <c r="A95" s="50" t="s">
        <v>798</v>
      </c>
      <c r="B95" s="50" t="s">
        <v>1865</v>
      </c>
      <c r="C95" s="44" t="s">
        <v>284</v>
      </c>
      <c r="D95" s="11" t="s">
        <v>1603</v>
      </c>
      <c r="E95" s="29">
        <v>0.9</v>
      </c>
      <c r="F95" t="s">
        <v>1441</v>
      </c>
      <c r="G95" s="31"/>
      <c r="H95" s="31"/>
      <c r="I95" s="7"/>
      <c r="J95" s="11"/>
    </row>
    <row r="96" spans="1:10" ht="12.75">
      <c r="A96" s="50" t="s">
        <v>798</v>
      </c>
      <c r="B96" s="50" t="s">
        <v>1865</v>
      </c>
      <c r="C96" s="44" t="s">
        <v>286</v>
      </c>
      <c r="D96" s="11" t="s">
        <v>1866</v>
      </c>
      <c r="E96" s="29">
        <v>0.9</v>
      </c>
      <c r="F96" t="s">
        <v>1441</v>
      </c>
      <c r="G96" s="31"/>
      <c r="H96" s="31"/>
      <c r="I96" s="7"/>
      <c r="J96" s="11"/>
    </row>
    <row r="97" spans="1:10" ht="12.75">
      <c r="A97" s="50" t="s">
        <v>798</v>
      </c>
      <c r="B97" s="50" t="s">
        <v>1865</v>
      </c>
      <c r="C97" s="44" t="s">
        <v>288</v>
      </c>
      <c r="D97" s="11" t="s">
        <v>1867</v>
      </c>
      <c r="E97" s="29">
        <v>0.9</v>
      </c>
      <c r="F97" t="s">
        <v>1441</v>
      </c>
      <c r="G97" s="31"/>
      <c r="H97" s="31"/>
      <c r="I97" s="7"/>
      <c r="J97" s="11"/>
    </row>
    <row r="98" spans="1:10" ht="12.75">
      <c r="A98" t="s">
        <v>798</v>
      </c>
      <c r="B98" s="12" t="s">
        <v>1868</v>
      </c>
      <c r="C98" s="30" t="s">
        <v>290</v>
      </c>
      <c r="D98" t="s">
        <v>1869</v>
      </c>
      <c r="E98" s="29">
        <v>0.9</v>
      </c>
      <c r="F98" t="s">
        <v>1441</v>
      </c>
      <c r="G98" s="31"/>
      <c r="H98" s="31"/>
      <c r="I98" s="7"/>
      <c r="J98" s="11"/>
    </row>
    <row r="99" spans="1:6" ht="12.75">
      <c r="A99" t="s">
        <v>883</v>
      </c>
      <c r="B99" s="12" t="s">
        <v>1870</v>
      </c>
      <c r="C99" s="30" t="s">
        <v>370</v>
      </c>
      <c r="D99" s="12" t="s">
        <v>1871</v>
      </c>
      <c r="E99" s="29">
        <v>0.9</v>
      </c>
      <c r="F99" t="s">
        <v>1441</v>
      </c>
    </row>
    <row r="100" spans="1:6" ht="12.75">
      <c r="A100" t="s">
        <v>883</v>
      </c>
      <c r="B100" s="12" t="s">
        <v>1529</v>
      </c>
      <c r="C100" s="30" t="s">
        <v>372</v>
      </c>
      <c r="D100" s="12" t="s">
        <v>371</v>
      </c>
      <c r="E100" s="29">
        <v>0.9</v>
      </c>
      <c r="F100" t="s">
        <v>1441</v>
      </c>
    </row>
    <row r="101" spans="1:6" ht="12.75">
      <c r="A101" t="s">
        <v>839</v>
      </c>
      <c r="B101" s="12" t="s">
        <v>1578</v>
      </c>
      <c r="C101" s="43" t="s">
        <v>318</v>
      </c>
      <c r="D101" s="12" t="s">
        <v>1622</v>
      </c>
      <c r="E101" s="29">
        <v>0.9</v>
      </c>
      <c r="F101" t="s">
        <v>1441</v>
      </c>
    </row>
    <row r="102" spans="1:6" ht="12.75">
      <c r="A102" t="s">
        <v>839</v>
      </c>
      <c r="B102" s="12" t="s">
        <v>1578</v>
      </c>
      <c r="C102" s="43" t="s">
        <v>324</v>
      </c>
      <c r="D102" s="12" t="s">
        <v>1872</v>
      </c>
      <c r="E102" s="29">
        <v>0.9</v>
      </c>
      <c r="F102" t="s">
        <v>1441</v>
      </c>
    </row>
    <row r="103" spans="1:6" ht="12.75">
      <c r="A103" t="s">
        <v>839</v>
      </c>
      <c r="B103" s="12" t="s">
        <v>1873</v>
      </c>
      <c r="C103" s="43" t="s">
        <v>316</v>
      </c>
      <c r="D103" s="12" t="s">
        <v>1874</v>
      </c>
      <c r="E103" s="29">
        <v>0.5</v>
      </c>
      <c r="F103" t="s">
        <v>1441</v>
      </c>
    </row>
    <row r="104" spans="1:6" ht="12.75">
      <c r="A104" t="s">
        <v>839</v>
      </c>
      <c r="B104" s="12" t="s">
        <v>1581</v>
      </c>
      <c r="C104" s="43" t="s">
        <v>324</v>
      </c>
      <c r="D104" s="12" t="s">
        <v>1872</v>
      </c>
      <c r="E104" s="29">
        <v>0.1</v>
      </c>
      <c r="F104" t="s">
        <v>1441</v>
      </c>
    </row>
    <row r="105" spans="1:6" ht="12.75">
      <c r="A105" t="s">
        <v>839</v>
      </c>
      <c r="B105" s="12" t="s">
        <v>1505</v>
      </c>
      <c r="C105" s="30" t="s">
        <v>1875</v>
      </c>
      <c r="D105" s="12" t="s">
        <v>369</v>
      </c>
      <c r="E105" s="29">
        <v>0.05</v>
      </c>
      <c r="F105" t="s">
        <v>1441</v>
      </c>
    </row>
    <row r="106" spans="1:6" ht="12.75">
      <c r="A106" t="s">
        <v>839</v>
      </c>
      <c r="B106" s="12" t="s">
        <v>1506</v>
      </c>
      <c r="C106" s="49" t="s">
        <v>342</v>
      </c>
      <c r="D106" s="12" t="s">
        <v>1876</v>
      </c>
      <c r="E106" s="29">
        <v>0.7</v>
      </c>
      <c r="F106" t="s">
        <v>1441</v>
      </c>
    </row>
    <row r="107" spans="1:6" ht="12.75">
      <c r="A107" s="3" t="s">
        <v>819</v>
      </c>
      <c r="B107" s="3" t="s">
        <v>1587</v>
      </c>
      <c r="C107" s="45" t="s">
        <v>292</v>
      </c>
      <c r="D107" s="12" t="s">
        <v>1877</v>
      </c>
      <c r="E107" s="29">
        <v>0.5</v>
      </c>
      <c r="F107" t="s">
        <v>1441</v>
      </c>
    </row>
    <row r="108" spans="1:9" ht="12.75">
      <c r="A108" s="3" t="s">
        <v>819</v>
      </c>
      <c r="B108" s="3" t="s">
        <v>1587</v>
      </c>
      <c r="C108" s="45" t="s">
        <v>294</v>
      </c>
      <c r="D108" s="12" t="s">
        <v>1878</v>
      </c>
      <c r="E108" s="29">
        <v>0.5</v>
      </c>
      <c r="F108" t="s">
        <v>1441</v>
      </c>
      <c r="G108" s="1"/>
      <c r="H108" s="1"/>
      <c r="I108" s="7"/>
    </row>
    <row r="109" spans="1:9" ht="12.75">
      <c r="A109" s="3" t="s">
        <v>819</v>
      </c>
      <c r="B109" s="3" t="s">
        <v>1587</v>
      </c>
      <c r="C109" s="45" t="s">
        <v>296</v>
      </c>
      <c r="D109" s="12" t="s">
        <v>1879</v>
      </c>
      <c r="E109" s="29">
        <v>0.5</v>
      </c>
      <c r="F109" t="s">
        <v>1441</v>
      </c>
      <c r="G109" s="1"/>
      <c r="H109" s="1"/>
      <c r="I109" s="7"/>
    </row>
    <row r="110" spans="1:9" ht="12.75">
      <c r="A110" s="3" t="s">
        <v>819</v>
      </c>
      <c r="B110" s="3" t="s">
        <v>1587</v>
      </c>
      <c r="C110" s="45" t="s">
        <v>298</v>
      </c>
      <c r="D110" s="12" t="s">
        <v>1880</v>
      </c>
      <c r="E110" s="29">
        <v>0.5</v>
      </c>
      <c r="F110" t="s">
        <v>1441</v>
      </c>
      <c r="G110" s="1"/>
      <c r="H110" s="1"/>
      <c r="I110" s="7"/>
    </row>
    <row r="111" spans="1:9" ht="12.75">
      <c r="A111" s="3" t="s">
        <v>819</v>
      </c>
      <c r="B111" s="3" t="s">
        <v>1587</v>
      </c>
      <c r="C111" s="45" t="s">
        <v>300</v>
      </c>
      <c r="D111" s="12" t="s">
        <v>1881</v>
      </c>
      <c r="E111" s="29">
        <v>0.5</v>
      </c>
      <c r="F111" t="s">
        <v>1441</v>
      </c>
      <c r="G111" s="31"/>
      <c r="H111" s="31"/>
      <c r="I111" s="7"/>
    </row>
    <row r="112" spans="1:9" ht="12.75">
      <c r="A112" s="3" t="s">
        <v>819</v>
      </c>
      <c r="B112" s="3" t="s">
        <v>1587</v>
      </c>
      <c r="C112" s="45" t="s">
        <v>302</v>
      </c>
      <c r="D112" s="12" t="s">
        <v>1882</v>
      </c>
      <c r="E112" s="29">
        <v>0.5</v>
      </c>
      <c r="F112" t="s">
        <v>1441</v>
      </c>
      <c r="G112" s="31"/>
      <c r="H112" s="31"/>
      <c r="I112" s="7"/>
    </row>
    <row r="113" spans="1:9" ht="12.75">
      <c r="A113" s="3" t="s">
        <v>819</v>
      </c>
      <c r="B113" s="3" t="s">
        <v>1587</v>
      </c>
      <c r="C113" s="45" t="s">
        <v>304</v>
      </c>
      <c r="D113" s="12" t="s">
        <v>1883</v>
      </c>
      <c r="E113" s="29">
        <v>0.5</v>
      </c>
      <c r="F113" t="s">
        <v>1441</v>
      </c>
      <c r="G113" s="31"/>
      <c r="H113" s="31"/>
      <c r="I113" s="7"/>
    </row>
    <row r="114" spans="1:9" ht="12.75">
      <c r="A114" s="3" t="s">
        <v>819</v>
      </c>
      <c r="B114" s="3" t="s">
        <v>1587</v>
      </c>
      <c r="C114" s="45" t="s">
        <v>306</v>
      </c>
      <c r="D114" s="12" t="s">
        <v>1884</v>
      </c>
      <c r="E114" s="29">
        <v>0.5</v>
      </c>
      <c r="F114" t="s">
        <v>1441</v>
      </c>
      <c r="G114" s="31"/>
      <c r="H114" s="31"/>
      <c r="I114" s="7"/>
    </row>
    <row r="115" spans="1:9" ht="12.75">
      <c r="A115" s="3" t="s">
        <v>819</v>
      </c>
      <c r="B115" s="3" t="s">
        <v>1587</v>
      </c>
      <c r="C115" s="45" t="s">
        <v>308</v>
      </c>
      <c r="D115" s="12" t="s">
        <v>1885</v>
      </c>
      <c r="E115" s="29">
        <v>0.5</v>
      </c>
      <c r="F115" t="s">
        <v>1441</v>
      </c>
      <c r="G115" s="31"/>
      <c r="H115" s="31"/>
      <c r="I115" s="7"/>
    </row>
    <row r="116" spans="1:9" ht="12.75">
      <c r="A116" s="3" t="s">
        <v>819</v>
      </c>
      <c r="B116" s="3" t="s">
        <v>1587</v>
      </c>
      <c r="C116" s="45" t="s">
        <v>310</v>
      </c>
      <c r="D116" s="12" t="s">
        <v>1886</v>
      </c>
      <c r="E116" s="29">
        <v>0.5</v>
      </c>
      <c r="F116" t="s">
        <v>1441</v>
      </c>
      <c r="G116" s="31"/>
      <c r="H116" s="31"/>
      <c r="I116" s="7"/>
    </row>
    <row r="117" spans="1:9" ht="12.75">
      <c r="A117" s="3" t="s">
        <v>819</v>
      </c>
      <c r="B117" s="3" t="s">
        <v>1587</v>
      </c>
      <c r="C117" s="45" t="s">
        <v>312</v>
      </c>
      <c r="D117" s="12" t="s">
        <v>1887</v>
      </c>
      <c r="E117" s="29">
        <v>0.5</v>
      </c>
      <c r="F117" t="s">
        <v>1441</v>
      </c>
      <c r="G117" s="31"/>
      <c r="H117" s="31"/>
      <c r="I117" s="7"/>
    </row>
    <row r="118" spans="1:9" ht="12.75">
      <c r="A118" s="3" t="s">
        <v>819</v>
      </c>
      <c r="B118" s="3" t="s">
        <v>1587</v>
      </c>
      <c r="C118" s="45" t="s">
        <v>314</v>
      </c>
      <c r="D118" s="12" t="s">
        <v>1888</v>
      </c>
      <c r="E118" s="29">
        <v>0.5</v>
      </c>
      <c r="F118" t="s">
        <v>1441</v>
      </c>
      <c r="G118" s="31"/>
      <c r="H118" s="31"/>
      <c r="I118" s="7"/>
    </row>
    <row r="119" spans="1:10" ht="12.75">
      <c r="A119" t="s">
        <v>1889</v>
      </c>
      <c r="B119" s="12" t="s">
        <v>1473</v>
      </c>
      <c r="C119" s="43" t="s">
        <v>326</v>
      </c>
      <c r="D119" s="12" t="s">
        <v>1890</v>
      </c>
      <c r="E119" s="29">
        <v>0.96</v>
      </c>
      <c r="F119" t="s">
        <v>1441</v>
      </c>
      <c r="G119" s="31"/>
      <c r="H119" s="31"/>
      <c r="I119" s="7"/>
      <c r="J119" s="11"/>
    </row>
    <row r="120" spans="1:10" ht="12.75">
      <c r="A120" t="s">
        <v>1889</v>
      </c>
      <c r="B120" s="12" t="s">
        <v>1473</v>
      </c>
      <c r="C120" s="43" t="s">
        <v>328</v>
      </c>
      <c r="D120" s="12" t="s">
        <v>1891</v>
      </c>
      <c r="E120" s="29">
        <v>0.96</v>
      </c>
      <c r="F120" t="s">
        <v>1441</v>
      </c>
      <c r="G120" s="31"/>
      <c r="H120" s="31"/>
      <c r="I120" s="7"/>
      <c r="J120" s="11"/>
    </row>
    <row r="121" spans="1:10" ht="12.75">
      <c r="A121" s="51" t="s">
        <v>559</v>
      </c>
      <c r="B121" s="52" t="s">
        <v>1605</v>
      </c>
      <c r="C121" s="48" t="s">
        <v>27</v>
      </c>
      <c r="D121" t="s">
        <v>1606</v>
      </c>
      <c r="E121" s="29">
        <v>0.66</v>
      </c>
      <c r="F121" t="s">
        <v>1441</v>
      </c>
      <c r="G121" s="31"/>
      <c r="H121" s="31"/>
      <c r="I121" s="7"/>
      <c r="J121" s="11"/>
    </row>
    <row r="122" spans="1:10" ht="12.75">
      <c r="A122" s="51" t="s">
        <v>559</v>
      </c>
      <c r="B122" s="52" t="s">
        <v>1605</v>
      </c>
      <c r="C122" s="48" t="s">
        <v>31</v>
      </c>
      <c r="D122" t="s">
        <v>1607</v>
      </c>
      <c r="E122" s="29">
        <v>0.66</v>
      </c>
      <c r="F122" t="s">
        <v>1441</v>
      </c>
      <c r="G122" s="31"/>
      <c r="H122" s="31"/>
      <c r="I122" s="7"/>
      <c r="J122" s="11"/>
    </row>
    <row r="123" spans="1:10" ht="12.75">
      <c r="A123" s="53" t="s">
        <v>559</v>
      </c>
      <c r="B123" s="47" t="s">
        <v>1605</v>
      </c>
      <c r="C123" s="46" t="s">
        <v>34</v>
      </c>
      <c r="D123" t="s">
        <v>1608</v>
      </c>
      <c r="E123" s="29">
        <v>0.2</v>
      </c>
      <c r="F123" t="s">
        <v>1441</v>
      </c>
      <c r="G123" s="1"/>
      <c r="H123" s="1"/>
      <c r="I123" s="7"/>
      <c r="J123" s="1"/>
    </row>
    <row r="124" spans="1:6" ht="12.75">
      <c r="A124" s="53" t="s">
        <v>559</v>
      </c>
      <c r="B124" s="47" t="s">
        <v>1605</v>
      </c>
      <c r="C124" s="46" t="s">
        <v>36</v>
      </c>
      <c r="D124" t="s">
        <v>1609</v>
      </c>
      <c r="E124" s="29">
        <v>0.2</v>
      </c>
      <c r="F124" t="s">
        <v>1441</v>
      </c>
    </row>
    <row r="125" spans="1:6" ht="12.75">
      <c r="A125" t="s">
        <v>643</v>
      </c>
      <c r="B125" s="12" t="s">
        <v>1610</v>
      </c>
      <c r="C125" s="30" t="s">
        <v>124</v>
      </c>
      <c r="D125" t="s">
        <v>1611</v>
      </c>
      <c r="E125" s="29">
        <v>0.5</v>
      </c>
      <c r="F125" t="s">
        <v>1441</v>
      </c>
    </row>
    <row r="126" spans="1:6" ht="12.75">
      <c r="A126" t="s">
        <v>1892</v>
      </c>
      <c r="B126" s="12" t="s">
        <v>1473</v>
      </c>
      <c r="C126" s="43" t="s">
        <v>330</v>
      </c>
      <c r="D126" s="12" t="s">
        <v>1893</v>
      </c>
      <c r="E126" s="29">
        <v>0.96</v>
      </c>
      <c r="F126" t="s">
        <v>1441</v>
      </c>
    </row>
    <row r="127" spans="1:6" ht="12.75">
      <c r="A127" t="s">
        <v>1892</v>
      </c>
      <c r="B127" s="12" t="s">
        <v>1473</v>
      </c>
      <c r="C127" s="43" t="s">
        <v>332</v>
      </c>
      <c r="D127" s="12" t="s">
        <v>1894</v>
      </c>
      <c r="E127" s="29">
        <v>0.96</v>
      </c>
      <c r="F127" t="s">
        <v>1441</v>
      </c>
    </row>
    <row r="128" spans="1:6" ht="12.75">
      <c r="A128" t="s">
        <v>1615</v>
      </c>
      <c r="B128" t="s">
        <v>1617</v>
      </c>
      <c r="C128" s="7" t="s">
        <v>516</v>
      </c>
      <c r="E128" s="29">
        <v>0.9</v>
      </c>
      <c r="F128" s="30" t="s">
        <v>1441</v>
      </c>
    </row>
    <row r="129" spans="1:6" ht="12.75">
      <c r="A129" t="s">
        <v>843</v>
      </c>
      <c r="B129" s="12" t="s">
        <v>1525</v>
      </c>
      <c r="C129" s="30" t="s">
        <v>374</v>
      </c>
      <c r="D129" s="12" t="s">
        <v>373</v>
      </c>
      <c r="E129" s="29">
        <v>0.9</v>
      </c>
      <c r="F129" t="s">
        <v>1441</v>
      </c>
    </row>
    <row r="130" spans="1:6" ht="12.75">
      <c r="A130" s="31" t="s">
        <v>1637</v>
      </c>
      <c r="B130" s="11" t="s">
        <v>1895</v>
      </c>
      <c r="C130" s="30" t="s">
        <v>1451</v>
      </c>
      <c r="D130" s="12" t="s">
        <v>1639</v>
      </c>
      <c r="E130" s="29">
        <v>1</v>
      </c>
      <c r="F130" t="s">
        <v>1441</v>
      </c>
    </row>
    <row r="131" spans="1:6" ht="12.75">
      <c r="A131" s="31" t="s">
        <v>1637</v>
      </c>
      <c r="B131" s="47" t="s">
        <v>1896</v>
      </c>
      <c r="C131" s="46" t="s">
        <v>368</v>
      </c>
      <c r="D131" t="s">
        <v>1897</v>
      </c>
      <c r="E131" s="29">
        <v>0.9</v>
      </c>
      <c r="F131" t="s">
        <v>1441</v>
      </c>
    </row>
    <row r="132" spans="1:6" ht="12.75">
      <c r="A132" s="31" t="s">
        <v>1637</v>
      </c>
      <c r="B132" s="53" t="s">
        <v>1641</v>
      </c>
      <c r="C132" s="46" t="s">
        <v>344</v>
      </c>
      <c r="D132" s="12" t="s">
        <v>1558</v>
      </c>
      <c r="E132" s="29">
        <v>0.9</v>
      </c>
      <c r="F132" t="s">
        <v>1441</v>
      </c>
    </row>
    <row r="133" spans="1:6" ht="12.75">
      <c r="A133" s="31" t="s">
        <v>1637</v>
      </c>
      <c r="B133" s="53" t="s">
        <v>1641</v>
      </c>
      <c r="C133" s="46" t="s">
        <v>346</v>
      </c>
      <c r="D133" s="12" t="s">
        <v>1561</v>
      </c>
      <c r="E133" s="29">
        <v>0.9</v>
      </c>
      <c r="F133" t="s">
        <v>1441</v>
      </c>
    </row>
    <row r="134" spans="1:6" ht="12.75">
      <c r="A134" s="31" t="s">
        <v>1637</v>
      </c>
      <c r="B134" s="53" t="s">
        <v>1641</v>
      </c>
      <c r="C134" s="46" t="s">
        <v>348</v>
      </c>
      <c r="D134" s="12" t="s">
        <v>1564</v>
      </c>
      <c r="E134" s="29">
        <v>0.9</v>
      </c>
      <c r="F134" t="s">
        <v>1441</v>
      </c>
    </row>
    <row r="135" spans="1:6" ht="12.75">
      <c r="A135" s="31" t="s">
        <v>1637</v>
      </c>
      <c r="B135" s="53" t="s">
        <v>1641</v>
      </c>
      <c r="C135" s="46" t="s">
        <v>350</v>
      </c>
      <c r="D135" s="12" t="s">
        <v>1567</v>
      </c>
      <c r="E135" s="29">
        <v>0.9</v>
      </c>
      <c r="F135" t="s">
        <v>1441</v>
      </c>
    </row>
    <row r="136" spans="1:6" ht="12.75">
      <c r="A136" s="31" t="s">
        <v>1637</v>
      </c>
      <c r="B136" s="53" t="s">
        <v>1641</v>
      </c>
      <c r="C136" s="46" t="s">
        <v>352</v>
      </c>
      <c r="D136" s="12" t="s">
        <v>1898</v>
      </c>
      <c r="E136" s="29">
        <v>0.9</v>
      </c>
      <c r="F136" t="s">
        <v>1441</v>
      </c>
    </row>
    <row r="137" spans="1:6" ht="12.75">
      <c r="A137" s="31" t="s">
        <v>1637</v>
      </c>
      <c r="B137" s="53" t="s">
        <v>1641</v>
      </c>
      <c r="C137" s="46" t="s">
        <v>354</v>
      </c>
      <c r="D137" s="12" t="s">
        <v>1899</v>
      </c>
      <c r="E137" s="29">
        <v>0.9</v>
      </c>
      <c r="F137" t="s">
        <v>1441</v>
      </c>
    </row>
    <row r="138" spans="1:6" ht="12.75">
      <c r="A138" s="31" t="s">
        <v>1637</v>
      </c>
      <c r="B138" s="53" t="s">
        <v>1642</v>
      </c>
      <c r="C138" s="46" t="s">
        <v>356</v>
      </c>
      <c r="D138" s="12" t="s">
        <v>1900</v>
      </c>
      <c r="E138" s="29">
        <v>0.9</v>
      </c>
      <c r="F138" t="s">
        <v>1441</v>
      </c>
    </row>
    <row r="139" spans="1:6" ht="12.75">
      <c r="A139" s="31" t="s">
        <v>1637</v>
      </c>
      <c r="B139" s="53" t="s">
        <v>1642</v>
      </c>
      <c r="C139" s="46" t="s">
        <v>358</v>
      </c>
      <c r="D139" s="12" t="s">
        <v>1644</v>
      </c>
      <c r="E139" s="29">
        <v>0.9</v>
      </c>
      <c r="F139" t="s">
        <v>1441</v>
      </c>
    </row>
    <row r="140" spans="1:6" ht="12.75">
      <c r="A140" s="31" t="s">
        <v>1637</v>
      </c>
      <c r="B140" s="53" t="s">
        <v>1642</v>
      </c>
      <c r="C140" s="46" t="s">
        <v>360</v>
      </c>
      <c r="D140" s="12" t="s">
        <v>1645</v>
      </c>
      <c r="E140" s="29">
        <v>0.9</v>
      </c>
      <c r="F140" t="s">
        <v>1441</v>
      </c>
    </row>
    <row r="141" spans="1:6" ht="12.75">
      <c r="A141" s="31" t="s">
        <v>1637</v>
      </c>
      <c r="B141" s="53" t="s">
        <v>1642</v>
      </c>
      <c r="C141" s="46" t="s">
        <v>362</v>
      </c>
      <c r="D141" s="12" t="s">
        <v>1901</v>
      </c>
      <c r="E141" s="29">
        <v>0.9</v>
      </c>
      <c r="F141" t="s">
        <v>1441</v>
      </c>
    </row>
    <row r="142" spans="1:6" ht="12.75">
      <c r="A142" s="31" t="s">
        <v>1637</v>
      </c>
      <c r="B142" s="53" t="s">
        <v>1642</v>
      </c>
      <c r="C142" s="46" t="s">
        <v>364</v>
      </c>
      <c r="D142" s="12" t="s">
        <v>1902</v>
      </c>
      <c r="E142" s="29">
        <v>0.9</v>
      </c>
      <c r="F142" t="s">
        <v>1441</v>
      </c>
    </row>
    <row r="143" spans="1:6" ht="12.75">
      <c r="A143" s="31" t="s">
        <v>1637</v>
      </c>
      <c r="B143" s="53" t="s">
        <v>1642</v>
      </c>
      <c r="C143" s="46" t="s">
        <v>366</v>
      </c>
      <c r="D143" s="12" t="s">
        <v>1903</v>
      </c>
      <c r="E143" s="29">
        <v>0.9</v>
      </c>
      <c r="F143" t="s">
        <v>1441</v>
      </c>
    </row>
    <row r="144" spans="1:6" ht="12.75">
      <c r="A144" t="s">
        <v>1904</v>
      </c>
      <c r="B144" s="12" t="s">
        <v>1473</v>
      </c>
      <c r="C144" s="43" t="s">
        <v>334</v>
      </c>
      <c r="D144" s="12" t="s">
        <v>1905</v>
      </c>
      <c r="E144" s="29">
        <v>0.96</v>
      </c>
      <c r="F144" t="s">
        <v>1441</v>
      </c>
    </row>
    <row r="145" spans="1:6" ht="12.75">
      <c r="A145" t="s">
        <v>1904</v>
      </c>
      <c r="B145" s="12" t="s">
        <v>1473</v>
      </c>
      <c r="C145" s="43" t="s">
        <v>336</v>
      </c>
      <c r="D145" s="12" t="s">
        <v>1906</v>
      </c>
      <c r="E145" s="29">
        <v>0.96</v>
      </c>
      <c r="F145" t="s">
        <v>1441</v>
      </c>
    </row>
    <row r="146" spans="1:6" ht="12.75">
      <c r="A146" s="31" t="s">
        <v>1646</v>
      </c>
      <c r="B146" s="11" t="s">
        <v>1647</v>
      </c>
      <c r="C146" s="7" t="s">
        <v>1907</v>
      </c>
      <c r="E146" s="29">
        <v>0.16</v>
      </c>
      <c r="F146" t="s">
        <v>1441</v>
      </c>
    </row>
    <row r="147" spans="1:6" ht="12.75">
      <c r="A147" s="1" t="s">
        <v>1650</v>
      </c>
      <c r="B147" s="11" t="s">
        <v>1908</v>
      </c>
      <c r="C147" s="43" t="s">
        <v>126</v>
      </c>
      <c r="D147" s="12" t="s">
        <v>1909</v>
      </c>
      <c r="E147" s="29">
        <v>0.96</v>
      </c>
      <c r="F147" t="s">
        <v>1441</v>
      </c>
    </row>
    <row r="148" spans="1:6" ht="12.75">
      <c r="A148" t="s">
        <v>1650</v>
      </c>
      <c r="B148" s="12" t="s">
        <v>517</v>
      </c>
      <c r="C148" s="30" t="s">
        <v>518</v>
      </c>
      <c r="D148" s="12"/>
      <c r="E148" s="29">
        <v>0.9</v>
      </c>
      <c r="F148" t="s">
        <v>1441</v>
      </c>
    </row>
    <row r="149" spans="1:12" ht="12.75">
      <c r="A149" t="s">
        <v>1650</v>
      </c>
      <c r="B149" s="12" t="s">
        <v>519</v>
      </c>
      <c r="C149" s="30" t="s">
        <v>520</v>
      </c>
      <c r="D149" s="12"/>
      <c r="E149" s="29">
        <v>0.9</v>
      </c>
      <c r="F149" t="s">
        <v>1441</v>
      </c>
      <c r="G149" s="1"/>
      <c r="H149" s="1"/>
      <c r="I149" s="7"/>
      <c r="L149" s="1"/>
    </row>
    <row r="150" spans="1:12" ht="12.75">
      <c r="A150" t="s">
        <v>1650</v>
      </c>
      <c r="B150" s="12" t="s">
        <v>519</v>
      </c>
      <c r="C150" s="30" t="s">
        <v>521</v>
      </c>
      <c r="D150" s="12"/>
      <c r="E150" s="29">
        <v>0.9</v>
      </c>
      <c r="F150" t="s">
        <v>1441</v>
      </c>
      <c r="G150" s="1"/>
      <c r="H150" s="11"/>
      <c r="I150" s="7"/>
      <c r="L150" s="1"/>
    </row>
    <row r="151" spans="1:12" ht="12.75">
      <c r="A151" t="s">
        <v>1650</v>
      </c>
      <c r="B151" s="12" t="s">
        <v>522</v>
      </c>
      <c r="C151" s="30" t="s">
        <v>523</v>
      </c>
      <c r="D151" s="12"/>
      <c r="E151" s="29">
        <v>0.9</v>
      </c>
      <c r="F151" t="s">
        <v>1441</v>
      </c>
      <c r="G151" s="1"/>
      <c r="H151" s="11"/>
      <c r="I151" s="7"/>
      <c r="L151" s="1"/>
    </row>
    <row r="152" spans="1:12" ht="12.75">
      <c r="A152" s="3" t="s">
        <v>716</v>
      </c>
      <c r="B152" s="3" t="s">
        <v>1655</v>
      </c>
      <c r="C152" s="45" t="s">
        <v>182</v>
      </c>
      <c r="D152" s="12" t="s">
        <v>1656</v>
      </c>
      <c r="E152" s="29">
        <v>0.5</v>
      </c>
      <c r="F152" t="s">
        <v>1441</v>
      </c>
      <c r="G152" s="1"/>
      <c r="H152" s="11"/>
      <c r="I152" s="7"/>
      <c r="L152" s="1"/>
    </row>
    <row r="153" spans="1:12" ht="12.75">
      <c r="A153" s="3" t="s">
        <v>716</v>
      </c>
      <c r="B153" s="3" t="s">
        <v>1910</v>
      </c>
      <c r="C153" s="45" t="s">
        <v>184</v>
      </c>
      <c r="D153" s="12" t="s">
        <v>1657</v>
      </c>
      <c r="E153" s="29">
        <v>0.5</v>
      </c>
      <c r="F153" t="s">
        <v>1441</v>
      </c>
      <c r="G153" s="1"/>
      <c r="H153" s="11"/>
      <c r="I153" s="7"/>
      <c r="L153" s="1"/>
    </row>
    <row r="154" spans="1:12" ht="12.75">
      <c r="A154" s="3" t="s">
        <v>716</v>
      </c>
      <c r="B154" s="3" t="s">
        <v>1910</v>
      </c>
      <c r="C154" s="45" t="s">
        <v>186</v>
      </c>
      <c r="D154" s="12" t="s">
        <v>1658</v>
      </c>
      <c r="E154" s="29">
        <v>0.5</v>
      </c>
      <c r="F154" t="s">
        <v>1441</v>
      </c>
      <c r="G154" s="1"/>
      <c r="H154" s="11"/>
      <c r="I154" s="7"/>
      <c r="L154" s="1"/>
    </row>
    <row r="155" spans="1:12" ht="12.75">
      <c r="A155" s="3" t="s">
        <v>716</v>
      </c>
      <c r="B155" s="3" t="s">
        <v>1910</v>
      </c>
      <c r="C155" s="45" t="s">
        <v>188</v>
      </c>
      <c r="D155" s="12" t="s">
        <v>1659</v>
      </c>
      <c r="E155" s="29">
        <v>0.5</v>
      </c>
      <c r="F155" t="s">
        <v>1441</v>
      </c>
      <c r="G155" s="1"/>
      <c r="H155" s="1"/>
      <c r="I155" s="7"/>
      <c r="J155" s="1"/>
      <c r="K155" s="54"/>
      <c r="L155" s="1"/>
    </row>
    <row r="156" spans="1:6" ht="12.75">
      <c r="A156" s="3" t="s">
        <v>716</v>
      </c>
      <c r="B156" s="3" t="s">
        <v>1910</v>
      </c>
      <c r="C156" s="45" t="s">
        <v>190</v>
      </c>
      <c r="D156" s="12" t="s">
        <v>1660</v>
      </c>
      <c r="E156" s="29">
        <v>0.5</v>
      </c>
      <c r="F156" t="s">
        <v>1441</v>
      </c>
    </row>
    <row r="157" spans="1:6" ht="12.75">
      <c r="A157" s="3" t="s">
        <v>716</v>
      </c>
      <c r="B157" s="3" t="s">
        <v>1910</v>
      </c>
      <c r="C157" s="45" t="s">
        <v>192</v>
      </c>
      <c r="D157" s="12" t="s">
        <v>1661</v>
      </c>
      <c r="E157" s="29">
        <v>0.5</v>
      </c>
      <c r="F157" t="s">
        <v>1441</v>
      </c>
    </row>
    <row r="158" spans="1:6" ht="12.75">
      <c r="A158" s="3" t="s">
        <v>716</v>
      </c>
      <c r="B158" s="3" t="s">
        <v>1911</v>
      </c>
      <c r="C158" s="45" t="s">
        <v>194</v>
      </c>
      <c r="D158" s="12" t="s">
        <v>1663</v>
      </c>
      <c r="E158" s="29">
        <v>0.5</v>
      </c>
      <c r="F158" t="s">
        <v>1441</v>
      </c>
    </row>
    <row r="159" spans="1:6" ht="12.75">
      <c r="A159" s="3" t="s">
        <v>716</v>
      </c>
      <c r="B159" s="3" t="s">
        <v>1911</v>
      </c>
      <c r="C159" s="45" t="s">
        <v>196</v>
      </c>
      <c r="D159" s="12" t="s">
        <v>1664</v>
      </c>
      <c r="E159" s="29">
        <v>0.5</v>
      </c>
      <c r="F159" t="s">
        <v>1441</v>
      </c>
    </row>
    <row r="160" spans="1:6" ht="12.75">
      <c r="A160" s="3" t="s">
        <v>716</v>
      </c>
      <c r="B160" s="3" t="s">
        <v>1911</v>
      </c>
      <c r="C160" s="45" t="s">
        <v>198</v>
      </c>
      <c r="D160" s="12" t="s">
        <v>1665</v>
      </c>
      <c r="E160" s="29">
        <v>0.5</v>
      </c>
      <c r="F160" t="s">
        <v>1441</v>
      </c>
    </row>
    <row r="161" spans="1:6" ht="12.75">
      <c r="A161" s="3" t="s">
        <v>716</v>
      </c>
      <c r="B161" s="3" t="s">
        <v>1911</v>
      </c>
      <c r="C161" s="45" t="s">
        <v>200</v>
      </c>
      <c r="D161" s="12" t="s">
        <v>1666</v>
      </c>
      <c r="E161" s="29">
        <v>0.5</v>
      </c>
      <c r="F161" t="s">
        <v>1441</v>
      </c>
    </row>
    <row r="162" spans="1:6" ht="12.75">
      <c r="A162" s="3" t="s">
        <v>716</v>
      </c>
      <c r="B162" s="3" t="s">
        <v>1911</v>
      </c>
      <c r="C162" s="45" t="s">
        <v>202</v>
      </c>
      <c r="D162" s="12" t="s">
        <v>1667</v>
      </c>
      <c r="E162" s="29">
        <v>0.5</v>
      </c>
      <c r="F162" t="s">
        <v>1441</v>
      </c>
    </row>
    <row r="163" spans="1:6" ht="12.75">
      <c r="A163" s="3" t="s">
        <v>716</v>
      </c>
      <c r="B163" s="3" t="s">
        <v>1911</v>
      </c>
      <c r="C163" s="45" t="s">
        <v>204</v>
      </c>
      <c r="D163" s="12" t="s">
        <v>1668</v>
      </c>
      <c r="E163" s="29">
        <v>0.5</v>
      </c>
      <c r="F163" t="s">
        <v>1441</v>
      </c>
    </row>
    <row r="164" spans="1:12" ht="12.75">
      <c r="A164" t="s">
        <v>736</v>
      </c>
      <c r="B164" s="12" t="s">
        <v>1669</v>
      </c>
      <c r="C164" s="30" t="s">
        <v>206</v>
      </c>
      <c r="D164" s="12" t="s">
        <v>1912</v>
      </c>
      <c r="E164" s="29">
        <v>0.5</v>
      </c>
      <c r="F164" t="s">
        <v>1441</v>
      </c>
      <c r="L164" s="19"/>
    </row>
    <row r="165" spans="1:6" ht="12.75">
      <c r="A165" t="s">
        <v>1671</v>
      </c>
      <c r="B165" s="12" t="s">
        <v>1473</v>
      </c>
      <c r="C165" s="43" t="s">
        <v>338</v>
      </c>
      <c r="D165" s="12" t="s">
        <v>1913</v>
      </c>
      <c r="E165" s="29">
        <v>0.96</v>
      </c>
      <c r="F165" t="s">
        <v>1441</v>
      </c>
    </row>
    <row r="166" spans="1:6" ht="12.75">
      <c r="A166" t="s">
        <v>1674</v>
      </c>
      <c r="B166" s="12" t="s">
        <v>1675</v>
      </c>
      <c r="C166" s="43" t="s">
        <v>1451</v>
      </c>
      <c r="D166" s="12"/>
      <c r="F166" t="s">
        <v>1441</v>
      </c>
    </row>
    <row r="167" spans="1:6" ht="12.75">
      <c r="A167" s="1" t="s">
        <v>1676</v>
      </c>
      <c r="B167" s="11" t="s">
        <v>1616</v>
      </c>
      <c r="C167" s="7" t="s">
        <v>1451</v>
      </c>
      <c r="F167" t="s">
        <v>1441</v>
      </c>
    </row>
    <row r="168" spans="1:6" ht="12.75">
      <c r="A168" s="1" t="s">
        <v>1679</v>
      </c>
      <c r="B168" s="11" t="s">
        <v>1914</v>
      </c>
      <c r="C168" s="7" t="s">
        <v>1451</v>
      </c>
      <c r="F168" t="s">
        <v>1441</v>
      </c>
    </row>
    <row r="169" spans="1:6" ht="12.75">
      <c r="A169" s="50" t="s">
        <v>688</v>
      </c>
      <c r="B169" s="50" t="s">
        <v>1681</v>
      </c>
      <c r="C169" s="44" t="s">
        <v>156</v>
      </c>
      <c r="D169" s="12" t="s">
        <v>1701</v>
      </c>
      <c r="E169" s="29">
        <v>0.9</v>
      </c>
      <c r="F169" t="s">
        <v>1441</v>
      </c>
    </row>
    <row r="170" spans="1:6" ht="12.75">
      <c r="A170" s="50" t="s">
        <v>688</v>
      </c>
      <c r="B170" s="50" t="s">
        <v>1681</v>
      </c>
      <c r="C170" s="44" t="s">
        <v>156</v>
      </c>
      <c r="D170" s="12" t="s">
        <v>1701</v>
      </c>
      <c r="E170" s="29">
        <v>0.9</v>
      </c>
      <c r="F170" t="s">
        <v>1441</v>
      </c>
    </row>
    <row r="171" spans="1:6" ht="12.75">
      <c r="A171" s="50" t="s">
        <v>688</v>
      </c>
      <c r="B171" s="50" t="s">
        <v>1681</v>
      </c>
      <c r="C171" s="44" t="s">
        <v>158</v>
      </c>
      <c r="D171" s="12" t="s">
        <v>1704</v>
      </c>
      <c r="E171" s="29">
        <v>0.9</v>
      </c>
      <c r="F171" t="s">
        <v>1441</v>
      </c>
    </row>
    <row r="172" spans="1:6" ht="12.75">
      <c r="A172" s="50" t="s">
        <v>688</v>
      </c>
      <c r="B172" s="50" t="s">
        <v>1681</v>
      </c>
      <c r="C172" s="44" t="s">
        <v>160</v>
      </c>
      <c r="D172" s="12" t="s">
        <v>1705</v>
      </c>
      <c r="E172" s="29">
        <v>0.9</v>
      </c>
      <c r="F172" t="s">
        <v>1441</v>
      </c>
    </row>
    <row r="173" spans="1:6" ht="12.75">
      <c r="A173" s="50" t="s">
        <v>688</v>
      </c>
      <c r="B173" s="50" t="s">
        <v>1681</v>
      </c>
      <c r="C173" s="44" t="s">
        <v>162</v>
      </c>
      <c r="D173" s="12" t="s">
        <v>1707</v>
      </c>
      <c r="E173" s="29">
        <v>0.9</v>
      </c>
      <c r="F173" t="s">
        <v>1441</v>
      </c>
    </row>
    <row r="174" spans="1:6" ht="12.75">
      <c r="A174" s="50" t="s">
        <v>688</v>
      </c>
      <c r="B174" s="50" t="s">
        <v>1681</v>
      </c>
      <c r="C174" s="44" t="s">
        <v>164</v>
      </c>
      <c r="D174" s="12" t="s">
        <v>1708</v>
      </c>
      <c r="E174" s="29">
        <v>0.9</v>
      </c>
      <c r="F174" t="s">
        <v>1441</v>
      </c>
    </row>
    <row r="175" spans="1:6" ht="12.75">
      <c r="A175" s="50" t="s">
        <v>688</v>
      </c>
      <c r="B175" s="50" t="s">
        <v>1681</v>
      </c>
      <c r="C175" s="44" t="s">
        <v>166</v>
      </c>
      <c r="D175" s="12" t="s">
        <v>1712</v>
      </c>
      <c r="E175" s="29">
        <v>0.9</v>
      </c>
      <c r="F175" t="s">
        <v>1441</v>
      </c>
    </row>
    <row r="176" spans="1:6" ht="12.75">
      <c r="A176" s="50" t="s">
        <v>688</v>
      </c>
      <c r="B176" s="50" t="s">
        <v>1682</v>
      </c>
      <c r="C176" s="44" t="s">
        <v>168</v>
      </c>
      <c r="D176" s="12" t="s">
        <v>1720</v>
      </c>
      <c r="E176" s="29">
        <v>0.9</v>
      </c>
      <c r="F176" t="s">
        <v>1441</v>
      </c>
    </row>
    <row r="177" spans="1:6" ht="12.75">
      <c r="A177" s="50" t="s">
        <v>688</v>
      </c>
      <c r="B177" s="50" t="s">
        <v>1682</v>
      </c>
      <c r="C177" s="44" t="s">
        <v>170</v>
      </c>
      <c r="D177" s="12" t="s">
        <v>1721</v>
      </c>
      <c r="E177" s="29">
        <v>0.9</v>
      </c>
      <c r="F177" t="s">
        <v>1441</v>
      </c>
    </row>
    <row r="178" spans="1:6" ht="12.75">
      <c r="A178" s="50" t="s">
        <v>688</v>
      </c>
      <c r="B178" s="50" t="s">
        <v>1682</v>
      </c>
      <c r="C178" s="44" t="s">
        <v>172</v>
      </c>
      <c r="D178" s="12" t="s">
        <v>1723</v>
      </c>
      <c r="E178" s="29">
        <v>0.9</v>
      </c>
      <c r="F178" t="s">
        <v>1441</v>
      </c>
    </row>
    <row r="179" spans="1:6" ht="12.75">
      <c r="A179" s="50" t="s">
        <v>688</v>
      </c>
      <c r="B179" s="50" t="s">
        <v>1682</v>
      </c>
      <c r="C179" s="44" t="s">
        <v>174</v>
      </c>
      <c r="D179" s="12" t="s">
        <v>1724</v>
      </c>
      <c r="E179" s="29">
        <v>0.9</v>
      </c>
      <c r="F179" t="s">
        <v>1441</v>
      </c>
    </row>
    <row r="180" spans="1:6" ht="12.75">
      <c r="A180" s="50" t="s">
        <v>688</v>
      </c>
      <c r="B180" s="50" t="s">
        <v>1682</v>
      </c>
      <c r="C180" s="44" t="s">
        <v>176</v>
      </c>
      <c r="D180" s="12" t="s">
        <v>1731</v>
      </c>
      <c r="E180" s="29">
        <v>0.9</v>
      </c>
      <c r="F180" t="s">
        <v>1441</v>
      </c>
    </row>
    <row r="181" spans="1:6" ht="12.75">
      <c r="A181" s="50" t="s">
        <v>688</v>
      </c>
      <c r="B181" s="50" t="s">
        <v>1682</v>
      </c>
      <c r="C181" s="44" t="s">
        <v>178</v>
      </c>
      <c r="D181" s="12" t="s">
        <v>1732</v>
      </c>
      <c r="E181" s="29">
        <v>0.9</v>
      </c>
      <c r="F181" t="s">
        <v>1441</v>
      </c>
    </row>
    <row r="182" spans="1:6" ht="12.75">
      <c r="A182" t="s">
        <v>713</v>
      </c>
      <c r="B182" s="11" t="s">
        <v>1915</v>
      </c>
      <c r="C182" s="30" t="s">
        <v>206</v>
      </c>
      <c r="D182" t="s">
        <v>205</v>
      </c>
      <c r="E182" s="29">
        <v>0.9</v>
      </c>
      <c r="F182" t="s">
        <v>1441</v>
      </c>
    </row>
    <row r="183" spans="1:6" ht="12.75">
      <c r="A183" t="s">
        <v>713</v>
      </c>
      <c r="B183" s="50" t="s">
        <v>1916</v>
      </c>
      <c r="C183" s="30" t="s">
        <v>1684</v>
      </c>
      <c r="E183" s="29">
        <v>0.9</v>
      </c>
      <c r="F183" t="s">
        <v>1441</v>
      </c>
    </row>
    <row r="184" spans="1:6" ht="12.75">
      <c r="A184" t="s">
        <v>713</v>
      </c>
      <c r="B184" s="12" t="s">
        <v>1617</v>
      </c>
      <c r="C184" s="30" t="s">
        <v>1678</v>
      </c>
      <c r="E184" s="29">
        <v>0.8</v>
      </c>
      <c r="F184" t="s">
        <v>1441</v>
      </c>
    </row>
    <row r="185" spans="1:6" ht="12.75">
      <c r="A185" t="s">
        <v>713</v>
      </c>
      <c r="B185" s="12" t="s">
        <v>1917</v>
      </c>
      <c r="C185" s="30" t="s">
        <v>262</v>
      </c>
      <c r="D185" s="12" t="s">
        <v>1687</v>
      </c>
      <c r="E185" s="29">
        <v>0.9</v>
      </c>
      <c r="F185" t="s">
        <v>1441</v>
      </c>
    </row>
    <row r="186" spans="1:6" ht="12.75">
      <c r="A186" t="s">
        <v>786</v>
      </c>
      <c r="B186" s="12" t="s">
        <v>1525</v>
      </c>
      <c r="C186" s="30" t="s">
        <v>264</v>
      </c>
      <c r="D186" s="12" t="s">
        <v>1692</v>
      </c>
      <c r="E186" s="29">
        <v>0.8</v>
      </c>
      <c r="F186" t="s">
        <v>1441</v>
      </c>
    </row>
    <row r="187" spans="1:6" ht="12.75">
      <c r="A187" t="s">
        <v>786</v>
      </c>
      <c r="B187" s="12" t="s">
        <v>1918</v>
      </c>
      <c r="C187" s="30" t="s">
        <v>260</v>
      </c>
      <c r="D187" s="12" t="s">
        <v>1690</v>
      </c>
      <c r="E187" s="29">
        <v>0.9</v>
      </c>
      <c r="F187" t="s">
        <v>1441</v>
      </c>
    </row>
    <row r="188" spans="1:6" ht="12.75">
      <c r="A188" t="s">
        <v>1694</v>
      </c>
      <c r="B188" t="s">
        <v>1919</v>
      </c>
      <c r="C188" s="30" t="s">
        <v>1451</v>
      </c>
      <c r="F188" t="s">
        <v>1441</v>
      </c>
    </row>
    <row r="189" spans="1:6" ht="12.75">
      <c r="A189" t="s">
        <v>1696</v>
      </c>
      <c r="B189" s="12" t="s">
        <v>1473</v>
      </c>
      <c r="C189" s="43" t="s">
        <v>340</v>
      </c>
      <c r="D189" s="12" t="s">
        <v>1920</v>
      </c>
      <c r="E189" s="29">
        <v>0.96</v>
      </c>
      <c r="F189" t="s">
        <v>1441</v>
      </c>
    </row>
    <row r="190" spans="1:6" ht="12.75">
      <c r="A190" s="31" t="s">
        <v>1699</v>
      </c>
      <c r="B190" s="11" t="s">
        <v>1921</v>
      </c>
      <c r="C190" s="7" t="s">
        <v>1714</v>
      </c>
      <c r="D190" s="12"/>
      <c r="E190" s="29">
        <v>0.95</v>
      </c>
      <c r="F190" s="30" t="s">
        <v>1441</v>
      </c>
    </row>
    <row r="191" spans="1:6" ht="12.75">
      <c r="A191" t="s">
        <v>1699</v>
      </c>
      <c r="B191" s="12" t="s">
        <v>1700</v>
      </c>
      <c r="C191" s="43" t="s">
        <v>128</v>
      </c>
      <c r="D191" s="12" t="s">
        <v>1922</v>
      </c>
      <c r="E191" s="29">
        <v>1</v>
      </c>
      <c r="F191" t="s">
        <v>1441</v>
      </c>
    </row>
    <row r="192" spans="1:6" ht="12.75">
      <c r="A192" t="s">
        <v>1702</v>
      </c>
      <c r="B192" s="12" t="s">
        <v>1706</v>
      </c>
      <c r="C192" s="43" t="s">
        <v>130</v>
      </c>
      <c r="D192" s="12" t="s">
        <v>1923</v>
      </c>
      <c r="E192" s="29">
        <v>1</v>
      </c>
      <c r="F192" t="s">
        <v>1441</v>
      </c>
    </row>
    <row r="193" spans="1:6" ht="12.75">
      <c r="A193" t="s">
        <v>1702</v>
      </c>
      <c r="B193" s="12" t="s">
        <v>1924</v>
      </c>
      <c r="C193" s="43" t="s">
        <v>132</v>
      </c>
      <c r="D193" s="12" t="s">
        <v>1925</v>
      </c>
      <c r="E193" s="29">
        <v>0.8</v>
      </c>
      <c r="F193" t="s">
        <v>1441</v>
      </c>
    </row>
    <row r="194" spans="1:6" ht="12.75">
      <c r="A194" t="s">
        <v>1702</v>
      </c>
      <c r="B194" s="12" t="s">
        <v>1506</v>
      </c>
      <c r="C194" s="43" t="s">
        <v>232</v>
      </c>
      <c r="D194" s="12" t="s">
        <v>1926</v>
      </c>
      <c r="E194" s="29">
        <v>0.8</v>
      </c>
      <c r="F194" t="s">
        <v>1441</v>
      </c>
    </row>
    <row r="195" spans="1:6" ht="12.75">
      <c r="A195" t="s">
        <v>627</v>
      </c>
      <c r="B195" s="12" t="s">
        <v>1927</v>
      </c>
      <c r="C195" s="30" t="s">
        <v>99</v>
      </c>
      <c r="D195" t="s">
        <v>1928</v>
      </c>
      <c r="E195" s="29">
        <v>0.5</v>
      </c>
      <c r="F195" t="s">
        <v>1441</v>
      </c>
    </row>
    <row r="196" spans="1:6" ht="12.75">
      <c r="A196" t="s">
        <v>627</v>
      </c>
      <c r="B196" s="12" t="s">
        <v>1927</v>
      </c>
      <c r="C196" s="30" t="s">
        <v>102</v>
      </c>
      <c r="D196" t="s">
        <v>1929</v>
      </c>
      <c r="E196" s="29">
        <v>0.5</v>
      </c>
      <c r="F196" t="s">
        <v>1441</v>
      </c>
    </row>
    <row r="197" spans="1:6" ht="12.75">
      <c r="A197" t="s">
        <v>627</v>
      </c>
      <c r="B197" s="12" t="s">
        <v>1927</v>
      </c>
      <c r="C197" s="30" t="s">
        <v>104</v>
      </c>
      <c r="D197" t="s">
        <v>1930</v>
      </c>
      <c r="E197" s="29">
        <v>0.5</v>
      </c>
      <c r="F197" t="s">
        <v>1441</v>
      </c>
    </row>
    <row r="198" spans="1:6" ht="12.75">
      <c r="A198" t="s">
        <v>627</v>
      </c>
      <c r="B198" s="12" t="s">
        <v>1927</v>
      </c>
      <c r="C198" s="30" t="s">
        <v>107</v>
      </c>
      <c r="D198" t="s">
        <v>1931</v>
      </c>
      <c r="E198" s="29">
        <v>0.5</v>
      </c>
      <c r="F198" t="s">
        <v>1441</v>
      </c>
    </row>
    <row r="199" spans="1:6" ht="12.75">
      <c r="A199" t="s">
        <v>627</v>
      </c>
      <c r="B199" s="12" t="s">
        <v>1927</v>
      </c>
      <c r="C199" s="30" t="s">
        <v>109</v>
      </c>
      <c r="D199" t="s">
        <v>1932</v>
      </c>
      <c r="E199" s="29">
        <v>0.5</v>
      </c>
      <c r="F199" t="s">
        <v>1441</v>
      </c>
    </row>
    <row r="200" spans="1:6" ht="12.75">
      <c r="A200" t="s">
        <v>627</v>
      </c>
      <c r="B200" s="12" t="s">
        <v>1927</v>
      </c>
      <c r="C200" s="30" t="s">
        <v>113</v>
      </c>
      <c r="D200" t="s">
        <v>1933</v>
      </c>
      <c r="E200" s="29">
        <v>0.5</v>
      </c>
      <c r="F200" t="s">
        <v>1441</v>
      </c>
    </row>
    <row r="201" spans="1:6" ht="12.75">
      <c r="A201" t="s">
        <v>627</v>
      </c>
      <c r="B201" s="12" t="s">
        <v>1927</v>
      </c>
      <c r="C201" s="30" t="s">
        <v>116</v>
      </c>
      <c r="D201" t="s">
        <v>1934</v>
      </c>
      <c r="E201" s="29">
        <v>0.5</v>
      </c>
      <c r="F201" t="s">
        <v>1441</v>
      </c>
    </row>
    <row r="202" spans="1:6" ht="12.75">
      <c r="A202" t="s">
        <v>627</v>
      </c>
      <c r="B202" s="12" t="s">
        <v>1927</v>
      </c>
      <c r="C202" s="30" t="s">
        <v>119</v>
      </c>
      <c r="D202" t="s">
        <v>1935</v>
      </c>
      <c r="E202" s="29">
        <v>0.5</v>
      </c>
      <c r="F202" t="s">
        <v>1441</v>
      </c>
    </row>
    <row r="203" spans="1:6" ht="12.75">
      <c r="A203" t="s">
        <v>627</v>
      </c>
      <c r="B203" s="12" t="s">
        <v>1927</v>
      </c>
      <c r="C203" s="30" t="s">
        <v>122</v>
      </c>
      <c r="D203" t="s">
        <v>1936</v>
      </c>
      <c r="E203" s="29">
        <v>0.5</v>
      </c>
      <c r="F203" t="s">
        <v>1441</v>
      </c>
    </row>
    <row r="204" spans="1:6" ht="12.75">
      <c r="A204" t="s">
        <v>627</v>
      </c>
      <c r="B204" s="12" t="s">
        <v>1937</v>
      </c>
      <c r="C204" s="30" t="s">
        <v>140</v>
      </c>
      <c r="D204" t="s">
        <v>1938</v>
      </c>
      <c r="E204" s="29">
        <v>0.9</v>
      </c>
      <c r="F204" t="s">
        <v>1441</v>
      </c>
    </row>
    <row r="205" spans="1:6" ht="12.75">
      <c r="A205" t="s">
        <v>627</v>
      </c>
      <c r="B205" s="12" t="s">
        <v>1939</v>
      </c>
      <c r="C205" s="30" t="s">
        <v>142</v>
      </c>
      <c r="D205" t="s">
        <v>1940</v>
      </c>
      <c r="E205" s="29">
        <v>0.9</v>
      </c>
      <c r="F205" t="s">
        <v>1441</v>
      </c>
    </row>
    <row r="206" spans="1:6" ht="12.75">
      <c r="A206" t="s">
        <v>627</v>
      </c>
      <c r="B206" s="12" t="s">
        <v>1939</v>
      </c>
      <c r="C206" s="30" t="s">
        <v>144</v>
      </c>
      <c r="D206" t="s">
        <v>1941</v>
      </c>
      <c r="E206" s="29">
        <v>0.9</v>
      </c>
      <c r="F206" t="s">
        <v>1441</v>
      </c>
    </row>
    <row r="207" spans="1:6" ht="12.75">
      <c r="A207" t="s">
        <v>627</v>
      </c>
      <c r="B207" s="12" t="s">
        <v>1939</v>
      </c>
      <c r="C207" s="30" t="s">
        <v>146</v>
      </c>
      <c r="D207" t="s">
        <v>1942</v>
      </c>
      <c r="E207" s="29">
        <v>0.9</v>
      </c>
      <c r="F207" t="s">
        <v>1441</v>
      </c>
    </row>
    <row r="208" spans="1:6" ht="12.75">
      <c r="A208" t="s">
        <v>627</v>
      </c>
      <c r="B208" s="12" t="s">
        <v>1939</v>
      </c>
      <c r="C208" s="30" t="s">
        <v>148</v>
      </c>
      <c r="D208" t="s">
        <v>1943</v>
      </c>
      <c r="E208" s="29">
        <v>0.9</v>
      </c>
      <c r="F208" t="s">
        <v>1441</v>
      </c>
    </row>
    <row r="209" spans="1:6" ht="12.75">
      <c r="A209" t="s">
        <v>627</v>
      </c>
      <c r="B209" s="12" t="s">
        <v>1939</v>
      </c>
      <c r="C209" s="30" t="s">
        <v>150</v>
      </c>
      <c r="D209" t="s">
        <v>1944</v>
      </c>
      <c r="E209" s="29">
        <v>0.9</v>
      </c>
      <c r="F209" t="s">
        <v>1441</v>
      </c>
    </row>
    <row r="210" spans="1:6" ht="12.75">
      <c r="A210" t="s">
        <v>627</v>
      </c>
      <c r="B210" s="12" t="s">
        <v>1719</v>
      </c>
      <c r="C210" s="43" t="s">
        <v>134</v>
      </c>
      <c r="D210" s="12" t="s">
        <v>1945</v>
      </c>
      <c r="E210" s="29">
        <v>0.96</v>
      </c>
      <c r="F210" t="s">
        <v>1441</v>
      </c>
    </row>
    <row r="211" spans="1:6" ht="12.75">
      <c r="A211" t="s">
        <v>627</v>
      </c>
      <c r="B211" s="12" t="s">
        <v>1719</v>
      </c>
      <c r="C211" s="43" t="s">
        <v>136</v>
      </c>
      <c r="D211" s="12" t="s">
        <v>1946</v>
      </c>
      <c r="E211" s="29">
        <v>0.96</v>
      </c>
      <c r="F211" t="s">
        <v>1441</v>
      </c>
    </row>
    <row r="212" spans="1:6" ht="12.75">
      <c r="A212" t="s">
        <v>627</v>
      </c>
      <c r="B212" s="12" t="s">
        <v>1947</v>
      </c>
      <c r="C212" s="30" t="s">
        <v>1451</v>
      </c>
      <c r="D212" s="12" t="s">
        <v>1948</v>
      </c>
      <c r="F212" t="s">
        <v>1441</v>
      </c>
    </row>
    <row r="213" spans="1:6" ht="12.75">
      <c r="A213" t="s">
        <v>627</v>
      </c>
      <c r="B213" s="12" t="s">
        <v>1949</v>
      </c>
      <c r="C213" s="30" t="s">
        <v>152</v>
      </c>
      <c r="D213" s="12" t="s">
        <v>1950</v>
      </c>
      <c r="E213" s="29">
        <v>0.9</v>
      </c>
      <c r="F213" t="s">
        <v>1441</v>
      </c>
    </row>
    <row r="214" spans="1:6" ht="12.75">
      <c r="A214" t="s">
        <v>627</v>
      </c>
      <c r="B214" s="12" t="s">
        <v>1729</v>
      </c>
      <c r="C214" s="7" t="s">
        <v>512</v>
      </c>
      <c r="D214" s="12"/>
      <c r="E214" s="29">
        <v>0.7</v>
      </c>
      <c r="F214" t="s">
        <v>1441</v>
      </c>
    </row>
    <row r="215" spans="1:6" ht="12.75">
      <c r="A215" t="s">
        <v>627</v>
      </c>
      <c r="B215" s="12" t="s">
        <v>1729</v>
      </c>
      <c r="C215" s="7" t="s">
        <v>513</v>
      </c>
      <c r="D215" s="12"/>
      <c r="E215" s="29">
        <v>0.7</v>
      </c>
      <c r="F215" t="s">
        <v>1441</v>
      </c>
    </row>
    <row r="216" spans="1:6" ht="12.75">
      <c r="A216" t="s">
        <v>761</v>
      </c>
      <c r="B216" s="12" t="s">
        <v>1730</v>
      </c>
      <c r="C216" s="43" t="s">
        <v>216</v>
      </c>
      <c r="D216" s="12" t="s">
        <v>1951</v>
      </c>
      <c r="E216" s="29">
        <v>0.96</v>
      </c>
      <c r="F216" t="s">
        <v>1441</v>
      </c>
    </row>
    <row r="217" spans="1:6" ht="12.75">
      <c r="A217" t="s">
        <v>761</v>
      </c>
      <c r="B217" s="12" t="s">
        <v>1730</v>
      </c>
      <c r="C217" s="43" t="s">
        <v>218</v>
      </c>
      <c r="D217" s="12" t="s">
        <v>1952</v>
      </c>
      <c r="E217" s="29">
        <v>0.96</v>
      </c>
      <c r="F217" t="s">
        <v>1441</v>
      </c>
    </row>
    <row r="218" spans="1:6" ht="12.75">
      <c r="A218" t="s">
        <v>761</v>
      </c>
      <c r="B218" s="12" t="s">
        <v>1733</v>
      </c>
      <c r="C218" s="43" t="s">
        <v>220</v>
      </c>
      <c r="D218" s="12" t="s">
        <v>1953</v>
      </c>
      <c r="E218" s="29">
        <v>0.96</v>
      </c>
      <c r="F218" t="s">
        <v>1441</v>
      </c>
    </row>
    <row r="219" spans="1:6" ht="12.75">
      <c r="A219" t="s">
        <v>761</v>
      </c>
      <c r="B219" s="12" t="s">
        <v>1954</v>
      </c>
      <c r="C219" s="30" t="s">
        <v>1451</v>
      </c>
      <c r="D219" s="12" t="s">
        <v>1736</v>
      </c>
      <c r="F219" t="s">
        <v>1441</v>
      </c>
    </row>
    <row r="220" spans="1:6" ht="12.75">
      <c r="A220" s="31" t="s">
        <v>1739</v>
      </c>
      <c r="B220" s="41" t="s">
        <v>1740</v>
      </c>
      <c r="C220" s="30" t="s">
        <v>1451</v>
      </c>
      <c r="D220" s="12"/>
      <c r="F220" t="s">
        <v>1441</v>
      </c>
    </row>
    <row r="221" spans="1:6" ht="12.75">
      <c r="A221" s="1" t="s">
        <v>1747</v>
      </c>
      <c r="B221" s="11" t="s">
        <v>1473</v>
      </c>
      <c r="C221" s="43" t="s">
        <v>222</v>
      </c>
      <c r="D221" s="12" t="s">
        <v>1955</v>
      </c>
      <c r="E221" s="29">
        <v>0.96</v>
      </c>
      <c r="F221" t="s">
        <v>1441</v>
      </c>
    </row>
    <row r="222" spans="1:11" ht="12.75">
      <c r="A222" s="1" t="s">
        <v>761</v>
      </c>
      <c r="B222" s="11" t="s">
        <v>1738</v>
      </c>
      <c r="C222" t="s">
        <v>258</v>
      </c>
      <c r="E222"/>
      <c r="F222" t="s">
        <v>1441</v>
      </c>
      <c r="K222" s="55"/>
    </row>
    <row r="223" spans="1:13" ht="12.75">
      <c r="A223" s="31" t="s">
        <v>1749</v>
      </c>
      <c r="B223" s="11" t="s">
        <v>1750</v>
      </c>
      <c r="C223" s="30" t="s">
        <v>1451</v>
      </c>
      <c r="D223" s="12" t="s">
        <v>1956</v>
      </c>
      <c r="E223" s="29">
        <v>0.9</v>
      </c>
      <c r="F223" t="s">
        <v>1441</v>
      </c>
      <c r="M223" s="12"/>
    </row>
    <row r="224" spans="1:13" ht="12.75">
      <c r="A224" t="s">
        <v>1757</v>
      </c>
      <c r="B224" s="12" t="s">
        <v>1473</v>
      </c>
      <c r="C224" s="43" t="s">
        <v>224</v>
      </c>
      <c r="D224" s="12" t="s">
        <v>1957</v>
      </c>
      <c r="E224" s="29">
        <v>0.96</v>
      </c>
      <c r="F224" t="s">
        <v>1441</v>
      </c>
      <c r="M224" s="12"/>
    </row>
    <row r="225" spans="1:6" ht="12.75">
      <c r="A225" t="s">
        <v>1759</v>
      </c>
      <c r="B225" s="12" t="s">
        <v>1958</v>
      </c>
      <c r="C225" s="30" t="s">
        <v>154</v>
      </c>
      <c r="D225" s="12" t="s">
        <v>153</v>
      </c>
      <c r="E225" s="29">
        <v>0.9</v>
      </c>
      <c r="F225" t="s">
        <v>1441</v>
      </c>
    </row>
    <row r="226" spans="1:6" ht="12.75">
      <c r="A226" s="53" t="s">
        <v>1761</v>
      </c>
      <c r="B226" s="47" t="s">
        <v>1762</v>
      </c>
      <c r="C226" s="30" t="s">
        <v>234</v>
      </c>
      <c r="D226" s="12" t="s">
        <v>1652</v>
      </c>
      <c r="E226" s="29">
        <v>0.9</v>
      </c>
      <c r="F226" t="s">
        <v>1441</v>
      </c>
    </row>
    <row r="227" spans="1:6" ht="12.75">
      <c r="A227" s="53" t="s">
        <v>1761</v>
      </c>
      <c r="B227" s="47" t="s">
        <v>1959</v>
      </c>
      <c r="C227" s="30" t="s">
        <v>236</v>
      </c>
      <c r="D227" s="12" t="s">
        <v>1960</v>
      </c>
      <c r="E227" s="29">
        <v>0.9</v>
      </c>
      <c r="F227" t="s">
        <v>1441</v>
      </c>
    </row>
    <row r="228" spans="1:6" ht="12.75">
      <c r="A228" s="53" t="s">
        <v>1761</v>
      </c>
      <c r="B228" s="47" t="s">
        <v>1959</v>
      </c>
      <c r="C228" s="30" t="s">
        <v>238</v>
      </c>
      <c r="D228" s="12" t="s">
        <v>1697</v>
      </c>
      <c r="E228" s="29">
        <v>0.9</v>
      </c>
      <c r="F228" t="s">
        <v>1441</v>
      </c>
    </row>
    <row r="229" spans="1:6" ht="12.75">
      <c r="A229" s="53" t="s">
        <v>1761</v>
      </c>
      <c r="B229" s="47" t="s">
        <v>1959</v>
      </c>
      <c r="C229" s="30" t="s">
        <v>240</v>
      </c>
      <c r="D229" s="12" t="s">
        <v>1698</v>
      </c>
      <c r="E229" s="29">
        <v>0.9</v>
      </c>
      <c r="F229" t="s">
        <v>1441</v>
      </c>
    </row>
    <row r="230" spans="1:6" ht="12.75">
      <c r="A230" s="53" t="s">
        <v>1761</v>
      </c>
      <c r="B230" s="47" t="s">
        <v>1959</v>
      </c>
      <c r="C230" s="30" t="s">
        <v>242</v>
      </c>
      <c r="D230" s="12" t="s">
        <v>1734</v>
      </c>
      <c r="E230" s="29">
        <v>0.9</v>
      </c>
      <c r="F230" t="s">
        <v>1441</v>
      </c>
    </row>
    <row r="231" spans="1:6" ht="12.75">
      <c r="A231" s="53" t="s">
        <v>1761</v>
      </c>
      <c r="B231" s="47" t="s">
        <v>1959</v>
      </c>
      <c r="C231" s="30" t="s">
        <v>244</v>
      </c>
      <c r="D231" s="12" t="s">
        <v>1748</v>
      </c>
      <c r="E231" s="29">
        <v>0.9</v>
      </c>
      <c r="F231" t="s">
        <v>1441</v>
      </c>
    </row>
    <row r="232" spans="1:6" ht="12.75">
      <c r="A232" t="s">
        <v>1763</v>
      </c>
      <c r="B232" s="12" t="s">
        <v>1473</v>
      </c>
      <c r="C232" s="43" t="s">
        <v>226</v>
      </c>
      <c r="D232" s="12" t="s">
        <v>1961</v>
      </c>
      <c r="E232" s="29">
        <v>0.96</v>
      </c>
      <c r="F232" t="s">
        <v>1441</v>
      </c>
    </row>
    <row r="233" spans="1:6" ht="12.75">
      <c r="A233" t="s">
        <v>1765</v>
      </c>
      <c r="B233" s="12" t="s">
        <v>487</v>
      </c>
      <c r="C233" s="30" t="s">
        <v>488</v>
      </c>
      <c r="D233" s="12" t="s">
        <v>487</v>
      </c>
      <c r="E233" s="29">
        <v>0.9</v>
      </c>
      <c r="F233" t="s">
        <v>1441</v>
      </c>
    </row>
    <row r="234" spans="1:6" ht="12.75">
      <c r="A234" s="53" t="s">
        <v>1768</v>
      </c>
      <c r="B234" s="47" t="s">
        <v>1962</v>
      </c>
      <c r="C234" s="30" t="s">
        <v>246</v>
      </c>
      <c r="D234" s="12" t="s">
        <v>1758</v>
      </c>
      <c r="E234" s="29">
        <v>0.9</v>
      </c>
      <c r="F234" t="s">
        <v>1441</v>
      </c>
    </row>
    <row r="235" spans="1:6" ht="12.75">
      <c r="A235" s="53" t="s">
        <v>1768</v>
      </c>
      <c r="B235" s="47" t="s">
        <v>1963</v>
      </c>
      <c r="C235" s="30" t="s">
        <v>248</v>
      </c>
      <c r="D235" s="12" t="s">
        <v>1764</v>
      </c>
      <c r="E235" s="29">
        <v>0.9</v>
      </c>
      <c r="F235" t="s">
        <v>1441</v>
      </c>
    </row>
    <row r="236" spans="1:6" ht="12.75">
      <c r="A236" s="53" t="s">
        <v>1768</v>
      </c>
      <c r="B236" s="47" t="s">
        <v>1963</v>
      </c>
      <c r="C236" s="30" t="s">
        <v>250</v>
      </c>
      <c r="D236" s="12" t="s">
        <v>1771</v>
      </c>
      <c r="E236" s="29">
        <v>0.9</v>
      </c>
      <c r="F236" t="s">
        <v>1441</v>
      </c>
    </row>
    <row r="237" spans="1:6" ht="12.75">
      <c r="A237" s="53" t="s">
        <v>1768</v>
      </c>
      <c r="B237" s="47" t="s">
        <v>1963</v>
      </c>
      <c r="C237" s="30" t="s">
        <v>252</v>
      </c>
      <c r="D237" s="12" t="s">
        <v>1775</v>
      </c>
      <c r="E237" s="29">
        <v>0.9</v>
      </c>
      <c r="F237" t="s">
        <v>1441</v>
      </c>
    </row>
    <row r="238" spans="1:6" ht="12.75">
      <c r="A238" s="53" t="s">
        <v>1768</v>
      </c>
      <c r="B238" s="47" t="s">
        <v>1963</v>
      </c>
      <c r="C238" s="30" t="s">
        <v>254</v>
      </c>
      <c r="D238" s="12" t="s">
        <v>1777</v>
      </c>
      <c r="E238" s="29">
        <v>0.9</v>
      </c>
      <c r="F238" t="s">
        <v>1441</v>
      </c>
    </row>
    <row r="239" spans="1:6" ht="12.75">
      <c r="A239" s="53" t="s">
        <v>1768</v>
      </c>
      <c r="B239" s="47" t="s">
        <v>1963</v>
      </c>
      <c r="C239" s="30" t="s">
        <v>256</v>
      </c>
      <c r="D239" s="12" t="s">
        <v>1779</v>
      </c>
      <c r="E239" s="29">
        <v>0.9</v>
      </c>
      <c r="F239" t="s">
        <v>1441</v>
      </c>
    </row>
    <row r="240" spans="1:10" ht="12.75">
      <c r="A240" t="s">
        <v>1770</v>
      </c>
      <c r="B240" s="12" t="s">
        <v>1473</v>
      </c>
      <c r="C240" s="43" t="s">
        <v>228</v>
      </c>
      <c r="D240" s="12" t="s">
        <v>1964</v>
      </c>
      <c r="E240" s="29">
        <v>0.96</v>
      </c>
      <c r="F240" t="s">
        <v>1441</v>
      </c>
      <c r="H240" s="12"/>
      <c r="J240" s="12"/>
    </row>
    <row r="241" spans="1:10" ht="12.75">
      <c r="A241" t="s">
        <v>1772</v>
      </c>
      <c r="B241" s="12" t="s">
        <v>489</v>
      </c>
      <c r="C241" s="30" t="s">
        <v>490</v>
      </c>
      <c r="D241" s="12" t="s">
        <v>489</v>
      </c>
      <c r="E241" s="29">
        <v>0.9</v>
      </c>
      <c r="F241" t="s">
        <v>1441</v>
      </c>
      <c r="H241" s="12"/>
      <c r="J241" s="12"/>
    </row>
    <row r="242" spans="1:6" ht="12.75">
      <c r="A242" t="s">
        <v>1965</v>
      </c>
      <c r="B242" s="12" t="s">
        <v>1473</v>
      </c>
      <c r="C242" s="43" t="s">
        <v>230</v>
      </c>
      <c r="D242" s="12" t="s">
        <v>1966</v>
      </c>
      <c r="E242" s="29">
        <v>0.96</v>
      </c>
      <c r="F242" t="s">
        <v>1441</v>
      </c>
    </row>
    <row r="243" spans="1:6" ht="12.75">
      <c r="A243" t="s">
        <v>1967</v>
      </c>
      <c r="B243" t="s">
        <v>1784</v>
      </c>
      <c r="C243" s="7" t="s">
        <v>138</v>
      </c>
      <c r="D243" t="s">
        <v>137</v>
      </c>
      <c r="F243" t="s">
        <v>1441</v>
      </c>
    </row>
    <row r="244" spans="1:6" ht="12.75">
      <c r="A244" t="s">
        <v>1780</v>
      </c>
      <c r="B244" t="s">
        <v>1968</v>
      </c>
      <c r="C244" s="30" t="s">
        <v>38</v>
      </c>
      <c r="D244" t="s">
        <v>1781</v>
      </c>
      <c r="F244" t="s">
        <v>1441</v>
      </c>
    </row>
    <row r="245" spans="1:6" ht="12.75">
      <c r="A245" t="s">
        <v>1780</v>
      </c>
      <c r="B245" t="s">
        <v>1968</v>
      </c>
      <c r="C245" s="30" t="s">
        <v>41</v>
      </c>
      <c r="D245" t="s">
        <v>1782</v>
      </c>
      <c r="F245" t="s">
        <v>1441</v>
      </c>
    </row>
    <row r="246" spans="1:6" ht="12.75">
      <c r="A246" t="s">
        <v>1780</v>
      </c>
      <c r="B246" t="s">
        <v>1968</v>
      </c>
      <c r="C246" s="30" t="s">
        <v>43</v>
      </c>
      <c r="D246" t="s">
        <v>1783</v>
      </c>
      <c r="F246" t="s">
        <v>1441</v>
      </c>
    </row>
    <row r="247" spans="1:6" ht="12.75">
      <c r="A247" t="s">
        <v>1795</v>
      </c>
      <c r="B247" t="s">
        <v>1795</v>
      </c>
      <c r="C247" s="30" t="s">
        <v>96</v>
      </c>
      <c r="D247" t="s">
        <v>95</v>
      </c>
      <c r="F247" t="s">
        <v>1441</v>
      </c>
    </row>
    <row r="248" spans="1:6" ht="12.75">
      <c r="A248" t="s">
        <v>1785</v>
      </c>
      <c r="B248" t="s">
        <v>1785</v>
      </c>
      <c r="C248" s="30" t="s">
        <v>71</v>
      </c>
      <c r="D248" t="s">
        <v>1786</v>
      </c>
      <c r="F248" t="s">
        <v>1441</v>
      </c>
    </row>
    <row r="249" spans="1:6" ht="12.75">
      <c r="A249" t="s">
        <v>1785</v>
      </c>
      <c r="B249" t="s">
        <v>1785</v>
      </c>
      <c r="C249" s="30" t="s">
        <v>74</v>
      </c>
      <c r="D249" t="s">
        <v>1787</v>
      </c>
      <c r="F249" t="s">
        <v>1441</v>
      </c>
    </row>
    <row r="250" spans="1:6" ht="12.75">
      <c r="A250" t="s">
        <v>1785</v>
      </c>
      <c r="B250" t="s">
        <v>1785</v>
      </c>
      <c r="C250" s="30" t="s">
        <v>77</v>
      </c>
      <c r="D250" t="s">
        <v>1788</v>
      </c>
      <c r="F250" t="s">
        <v>1441</v>
      </c>
    </row>
    <row r="251" spans="1:6" ht="12.75">
      <c r="A251" t="s">
        <v>1785</v>
      </c>
      <c r="B251" t="s">
        <v>1785</v>
      </c>
      <c r="C251" s="30" t="s">
        <v>80</v>
      </c>
      <c r="D251" t="s">
        <v>1789</v>
      </c>
      <c r="F251" t="s">
        <v>1441</v>
      </c>
    </row>
    <row r="252" spans="1:6" ht="12.75">
      <c r="A252" t="s">
        <v>1785</v>
      </c>
      <c r="B252" t="s">
        <v>1785</v>
      </c>
      <c r="C252" s="30" t="s">
        <v>83</v>
      </c>
      <c r="D252" t="s">
        <v>1790</v>
      </c>
      <c r="F252" t="s">
        <v>1441</v>
      </c>
    </row>
    <row r="253" spans="1:6" ht="12.75">
      <c r="A253" t="s">
        <v>1785</v>
      </c>
      <c r="B253" t="s">
        <v>1785</v>
      </c>
      <c r="C253" s="30" t="s">
        <v>85</v>
      </c>
      <c r="D253" t="s">
        <v>1791</v>
      </c>
      <c r="F253" t="s">
        <v>1441</v>
      </c>
    </row>
    <row r="254" spans="1:6" ht="12.75">
      <c r="A254" t="s">
        <v>1785</v>
      </c>
      <c r="B254" t="s">
        <v>1785</v>
      </c>
      <c r="C254" s="30" t="s">
        <v>88</v>
      </c>
      <c r="D254" t="s">
        <v>1792</v>
      </c>
      <c r="F254" t="s">
        <v>1441</v>
      </c>
    </row>
    <row r="255" spans="1:6" ht="12.75">
      <c r="A255" t="s">
        <v>1785</v>
      </c>
      <c r="B255" t="s">
        <v>1785</v>
      </c>
      <c r="C255" s="30" t="s">
        <v>91</v>
      </c>
      <c r="D255" t="s">
        <v>1793</v>
      </c>
      <c r="F255" t="s">
        <v>1441</v>
      </c>
    </row>
    <row r="256" spans="1:6" ht="12.75">
      <c r="A256" t="s">
        <v>1785</v>
      </c>
      <c r="B256" t="s">
        <v>1785</v>
      </c>
      <c r="C256" s="30" t="s">
        <v>93</v>
      </c>
      <c r="D256" t="s">
        <v>1794</v>
      </c>
      <c r="F256" t="s">
        <v>1441</v>
      </c>
    </row>
    <row r="267" ht="12.75">
      <c r="A267" s="31"/>
    </row>
    <row r="268" ht="12.75">
      <c r="A268" s="31"/>
    </row>
    <row r="269" ht="12.75">
      <c r="A269" s="11"/>
    </row>
    <row r="270" ht="12.75">
      <c r="A270" s="1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W272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1" width="20.421875" style="0" customWidth="1"/>
    <col min="2" max="2" width="20.421875" style="1" customWidth="1"/>
    <col min="3" max="3" width="20.421875" style="30" customWidth="1"/>
    <col min="4" max="4" width="3.8515625" style="0" customWidth="1"/>
    <col min="5" max="5" width="7.28125" style="29" customWidth="1"/>
    <col min="6" max="6" width="20.421875" style="30" customWidth="1"/>
    <col min="7" max="7" width="3.8515625" style="0" customWidth="1"/>
    <col min="8" max="8" width="7.57421875" style="29" customWidth="1"/>
    <col min="9" max="9" width="20.421875" style="30" customWidth="1"/>
    <col min="10" max="10" width="3.8515625" style="0" customWidth="1"/>
    <col min="11" max="11" width="7.57421875" style="29" customWidth="1"/>
    <col min="12" max="12" width="20.421875" style="0" customWidth="1"/>
    <col min="13" max="13" width="3.8515625" style="0" customWidth="1"/>
    <col min="14" max="14" width="7.57421875" style="39" customWidth="1"/>
    <col min="15" max="15" width="20.421875" style="30" customWidth="1"/>
    <col min="16" max="16" width="3.8515625" style="0" customWidth="1"/>
    <col min="17" max="17" width="7.57421875" style="29" customWidth="1"/>
    <col min="18" max="18" width="20.421875" style="0" customWidth="1"/>
    <col min="19" max="19" width="3.8515625" style="0" customWidth="1"/>
    <col min="20" max="20" width="7.57421875" style="39" customWidth="1"/>
    <col min="21" max="21" width="20.421875" style="30" customWidth="1"/>
    <col min="22" max="22" width="3.8515625" style="0" customWidth="1"/>
    <col min="23" max="23" width="7.57421875" style="29" customWidth="1"/>
    <col min="24" max="24" width="6.8515625" style="0" customWidth="1"/>
    <col min="25" max="25" width="11.57421875" style="0" customWidth="1"/>
    <col min="26" max="26" width="6.00390625" style="0" customWidth="1"/>
    <col min="27" max="27" width="6.140625" style="0" customWidth="1"/>
    <col min="28" max="28" width="8.421875" style="0" customWidth="1"/>
    <col min="29" max="29" width="7.57421875" style="0" customWidth="1"/>
    <col min="30" max="256" width="11.57421875" style="0" customWidth="1"/>
  </cols>
  <sheetData>
    <row r="1" spans="1:23" ht="12.75">
      <c r="A1" s="1" t="s">
        <v>1429</v>
      </c>
      <c r="C1" s="30" t="s">
        <v>1430</v>
      </c>
      <c r="E1" s="29" t="s">
        <v>1431</v>
      </c>
      <c r="F1" s="30" t="s">
        <v>1432</v>
      </c>
      <c r="G1" s="1"/>
      <c r="H1" s="29" t="s">
        <v>1431</v>
      </c>
      <c r="I1" s="30" t="s">
        <v>1433</v>
      </c>
      <c r="J1" s="1"/>
      <c r="K1" s="29" t="s">
        <v>1431</v>
      </c>
      <c r="L1" t="s">
        <v>1434</v>
      </c>
      <c r="N1" s="39" t="s">
        <v>1431</v>
      </c>
      <c r="O1" s="30" t="s">
        <v>1435</v>
      </c>
      <c r="Q1" s="29" t="s">
        <v>1431</v>
      </c>
      <c r="R1" t="s">
        <v>1436</v>
      </c>
      <c r="T1" s="39" t="s">
        <v>1431</v>
      </c>
      <c r="U1" s="30" t="s">
        <v>1437</v>
      </c>
      <c r="W1" s="29" t="s">
        <v>1431</v>
      </c>
    </row>
    <row r="2" spans="1:12" ht="12.75">
      <c r="A2" s="31" t="s">
        <v>1438</v>
      </c>
      <c r="B2" s="1" t="s">
        <v>1439</v>
      </c>
      <c r="C2" s="20" t="s">
        <v>454</v>
      </c>
      <c r="D2" t="s">
        <v>1440</v>
      </c>
      <c r="E2" s="29">
        <v>1</v>
      </c>
      <c r="F2" s="30" t="s">
        <v>1441</v>
      </c>
      <c r="L2" s="31"/>
    </row>
    <row r="3" spans="1:12" ht="12.75">
      <c r="A3" s="31" t="s">
        <v>1438</v>
      </c>
      <c r="B3" s="1" t="s">
        <v>1439</v>
      </c>
      <c r="C3" s="20" t="s">
        <v>456</v>
      </c>
      <c r="D3" t="s">
        <v>1442</v>
      </c>
      <c r="E3" s="29">
        <v>1</v>
      </c>
      <c r="F3" s="30" t="s">
        <v>1441</v>
      </c>
      <c r="L3" s="31"/>
    </row>
    <row r="4" spans="1:12" ht="12.75">
      <c r="A4" s="31" t="s">
        <v>1443</v>
      </c>
      <c r="B4" s="1" t="s">
        <v>1444</v>
      </c>
      <c r="C4" s="20" t="s">
        <v>458</v>
      </c>
      <c r="D4" t="s">
        <v>1445</v>
      </c>
      <c r="E4" s="29">
        <v>1</v>
      </c>
      <c r="F4" s="30" t="s">
        <v>1441</v>
      </c>
      <c r="L4" s="31"/>
    </row>
    <row r="5" spans="1:12" ht="12.75">
      <c r="A5" s="31" t="s">
        <v>1443</v>
      </c>
      <c r="B5" s="1" t="s">
        <v>1444</v>
      </c>
      <c r="C5" s="20" t="s">
        <v>460</v>
      </c>
      <c r="D5" t="s">
        <v>1446</v>
      </c>
      <c r="E5" s="29">
        <v>1</v>
      </c>
      <c r="F5" s="30" t="s">
        <v>1441</v>
      </c>
      <c r="L5" s="31"/>
    </row>
    <row r="6" spans="1:12" ht="12.75">
      <c r="A6" s="31" t="s">
        <v>1443</v>
      </c>
      <c r="B6" s="1" t="s">
        <v>1444</v>
      </c>
      <c r="C6" s="20" t="s">
        <v>462</v>
      </c>
      <c r="D6" t="s">
        <v>1447</v>
      </c>
      <c r="E6" s="29">
        <v>1</v>
      </c>
      <c r="F6" s="30" t="s">
        <v>1441</v>
      </c>
      <c r="L6" s="31"/>
    </row>
    <row r="7" spans="1:12" ht="12.75">
      <c r="A7" s="31" t="s">
        <v>1443</v>
      </c>
      <c r="B7" s="1" t="s">
        <v>1444</v>
      </c>
      <c r="C7" s="20" t="s">
        <v>464</v>
      </c>
      <c r="D7" t="s">
        <v>1448</v>
      </c>
      <c r="E7" s="29">
        <v>1</v>
      </c>
      <c r="F7" s="30" t="s">
        <v>1441</v>
      </c>
      <c r="L7" s="31"/>
    </row>
    <row r="8" spans="1:12" ht="12.75">
      <c r="A8" s="31" t="s">
        <v>1449</v>
      </c>
      <c r="B8" s="1" t="s">
        <v>1450</v>
      </c>
      <c r="C8" s="7"/>
      <c r="D8" s="1"/>
      <c r="F8" s="30" t="s">
        <v>1441</v>
      </c>
      <c r="L8" s="31"/>
    </row>
    <row r="9" spans="1:12" ht="12.75">
      <c r="A9" s="31" t="s">
        <v>1452</v>
      </c>
      <c r="B9" s="1" t="s">
        <v>1453</v>
      </c>
      <c r="D9" t="s">
        <v>1454</v>
      </c>
      <c r="F9" s="30" t="s">
        <v>1441</v>
      </c>
      <c r="L9" s="31"/>
    </row>
    <row r="10" spans="1:12" ht="12.75">
      <c r="A10" s="31" t="s">
        <v>1455</v>
      </c>
      <c r="B10" s="31" t="s">
        <v>1456</v>
      </c>
      <c r="C10" s="7" t="s">
        <v>1451</v>
      </c>
      <c r="D10" s="1" t="s">
        <v>1969</v>
      </c>
      <c r="F10" s="30" t="s">
        <v>1441</v>
      </c>
      <c r="L10" s="31"/>
    </row>
    <row r="11" spans="1:12" ht="12.75">
      <c r="A11" s="31" t="s">
        <v>1457</v>
      </c>
      <c r="B11" s="31" t="s">
        <v>1458</v>
      </c>
      <c r="C11" s="20" t="s">
        <v>402</v>
      </c>
      <c r="D11" t="s">
        <v>1482</v>
      </c>
      <c r="E11" s="29">
        <v>1</v>
      </c>
      <c r="F11" s="30" t="s">
        <v>1441</v>
      </c>
      <c r="L11" s="31"/>
    </row>
    <row r="12" spans="1:12" ht="12.75">
      <c r="A12" s="31" t="s">
        <v>1457</v>
      </c>
      <c r="B12" s="31" t="s">
        <v>1460</v>
      </c>
      <c r="C12" s="20" t="s">
        <v>404</v>
      </c>
      <c r="D12" t="s">
        <v>1483</v>
      </c>
      <c r="E12" s="29">
        <v>1</v>
      </c>
      <c r="F12" s="30" t="s">
        <v>1441</v>
      </c>
      <c r="L12" s="31"/>
    </row>
    <row r="13" spans="1:12" ht="12.75">
      <c r="A13" s="31" t="s">
        <v>1457</v>
      </c>
      <c r="B13" s="31" t="s">
        <v>1460</v>
      </c>
      <c r="C13" s="20" t="s">
        <v>406</v>
      </c>
      <c r="D13" t="s">
        <v>1484</v>
      </c>
      <c r="E13" s="29">
        <v>1</v>
      </c>
      <c r="F13" s="30" t="s">
        <v>1441</v>
      </c>
      <c r="L13" s="31"/>
    </row>
    <row r="14" spans="1:12" ht="12.75">
      <c r="A14" s="31" t="s">
        <v>1457</v>
      </c>
      <c r="B14" s="31" t="s">
        <v>1460</v>
      </c>
      <c r="C14" s="20" t="s">
        <v>408</v>
      </c>
      <c r="D14" t="s">
        <v>1485</v>
      </c>
      <c r="E14" s="29">
        <v>1</v>
      </c>
      <c r="F14" s="30" t="s">
        <v>1441</v>
      </c>
      <c r="L14" s="31"/>
    </row>
    <row r="15" spans="1:12" ht="12.75">
      <c r="A15" s="31" t="s">
        <v>1457</v>
      </c>
      <c r="B15" s="31" t="s">
        <v>1460</v>
      </c>
      <c r="C15" s="20" t="s">
        <v>410</v>
      </c>
      <c r="D15" t="s">
        <v>1486</v>
      </c>
      <c r="E15" s="29">
        <v>1</v>
      </c>
      <c r="F15" s="30" t="s">
        <v>1441</v>
      </c>
      <c r="L15" s="31"/>
    </row>
    <row r="16" spans="1:12" ht="12.75">
      <c r="A16" s="31" t="s">
        <v>1457</v>
      </c>
      <c r="B16" s="31" t="s">
        <v>1460</v>
      </c>
      <c r="C16" s="20" t="s">
        <v>412</v>
      </c>
      <c r="D16" t="s">
        <v>1487</v>
      </c>
      <c r="E16" s="29">
        <v>1</v>
      </c>
      <c r="F16" s="30" t="s">
        <v>1441</v>
      </c>
      <c r="L16" s="31"/>
    </row>
    <row r="17" spans="1:12" ht="12.75">
      <c r="A17" s="31" t="s">
        <v>1457</v>
      </c>
      <c r="B17" s="31" t="s">
        <v>1460</v>
      </c>
      <c r="C17" s="20" t="s">
        <v>414</v>
      </c>
      <c r="D17" t="s">
        <v>1488</v>
      </c>
      <c r="E17" s="29">
        <v>1</v>
      </c>
      <c r="F17" s="30" t="s">
        <v>1441</v>
      </c>
      <c r="L17" s="31"/>
    </row>
    <row r="18" spans="1:12" ht="12.75">
      <c r="A18" s="31" t="s">
        <v>1457</v>
      </c>
      <c r="B18" s="31" t="s">
        <v>1460</v>
      </c>
      <c r="C18" s="20" t="s">
        <v>416</v>
      </c>
      <c r="D18" t="s">
        <v>1489</v>
      </c>
      <c r="E18" s="29">
        <v>1</v>
      </c>
      <c r="F18" s="30" t="s">
        <v>1441</v>
      </c>
      <c r="L18" s="31"/>
    </row>
    <row r="19" spans="1:12" ht="12.75">
      <c r="A19" s="31" t="s">
        <v>1457</v>
      </c>
      <c r="B19" s="31" t="s">
        <v>1460</v>
      </c>
      <c r="C19" s="20" t="s">
        <v>418</v>
      </c>
      <c r="D19" t="s">
        <v>1490</v>
      </c>
      <c r="E19" s="29">
        <v>1</v>
      </c>
      <c r="F19" s="30" t="s">
        <v>1441</v>
      </c>
      <c r="L19" s="31"/>
    </row>
    <row r="20" spans="1:12" ht="12.75">
      <c r="A20" s="31" t="s">
        <v>1457</v>
      </c>
      <c r="B20" s="31" t="s">
        <v>1460</v>
      </c>
      <c r="C20" s="20" t="s">
        <v>420</v>
      </c>
      <c r="D20" t="s">
        <v>1491</v>
      </c>
      <c r="E20" s="29">
        <v>1</v>
      </c>
      <c r="F20" s="30" t="s">
        <v>1441</v>
      </c>
      <c r="L20" s="31"/>
    </row>
    <row r="21" spans="1:12" ht="12.75">
      <c r="A21" s="31" t="s">
        <v>1457</v>
      </c>
      <c r="B21" s="31" t="s">
        <v>1460</v>
      </c>
      <c r="C21" s="20" t="s">
        <v>422</v>
      </c>
      <c r="D21" t="s">
        <v>1492</v>
      </c>
      <c r="E21" s="29">
        <v>1</v>
      </c>
      <c r="F21" s="30" t="s">
        <v>1441</v>
      </c>
      <c r="L21" s="31"/>
    </row>
    <row r="22" spans="1:12" ht="12.75">
      <c r="A22" s="31" t="s">
        <v>1457</v>
      </c>
      <c r="B22" s="31" t="s">
        <v>1460</v>
      </c>
      <c r="C22" s="20" t="s">
        <v>424</v>
      </c>
      <c r="D22" t="s">
        <v>1493</v>
      </c>
      <c r="E22" s="29">
        <v>1</v>
      </c>
      <c r="F22" s="30" t="s">
        <v>1441</v>
      </c>
      <c r="L22" s="31"/>
    </row>
    <row r="23" spans="1:12" ht="12.75">
      <c r="A23" s="31" t="s">
        <v>1472</v>
      </c>
      <c r="B23" s="1" t="s">
        <v>1473</v>
      </c>
      <c r="C23" s="20" t="s">
        <v>376</v>
      </c>
      <c r="D23" t="s">
        <v>1474</v>
      </c>
      <c r="E23" s="29">
        <v>0.96</v>
      </c>
      <c r="F23" s="30" t="s">
        <v>1441</v>
      </c>
      <c r="L23" s="31"/>
    </row>
    <row r="24" spans="1:12" ht="12.75">
      <c r="A24" s="31" t="s">
        <v>1472</v>
      </c>
      <c r="B24" s="1" t="s">
        <v>1473</v>
      </c>
      <c r="C24" s="20" t="s">
        <v>378</v>
      </c>
      <c r="D24" t="s">
        <v>1475</v>
      </c>
      <c r="E24" s="29">
        <v>0.96</v>
      </c>
      <c r="F24" s="30" t="s">
        <v>1441</v>
      </c>
      <c r="L24" s="31"/>
    </row>
    <row r="25" spans="1:12" ht="12.75">
      <c r="A25" s="31" t="s">
        <v>1472</v>
      </c>
      <c r="B25" s="1" t="s">
        <v>1473</v>
      </c>
      <c r="C25" s="20" t="s">
        <v>380</v>
      </c>
      <c r="D25" t="s">
        <v>1476</v>
      </c>
      <c r="E25" s="29">
        <v>0.96</v>
      </c>
      <c r="F25" s="30" t="s">
        <v>1441</v>
      </c>
      <c r="L25" s="31"/>
    </row>
    <row r="26" spans="1:12" ht="12.75">
      <c r="A26" s="31" t="s">
        <v>1472</v>
      </c>
      <c r="B26" s="1" t="s">
        <v>1473</v>
      </c>
      <c r="C26" s="20" t="s">
        <v>382</v>
      </c>
      <c r="D26" t="s">
        <v>1477</v>
      </c>
      <c r="E26" s="29">
        <v>0.96</v>
      </c>
      <c r="F26" s="30" t="s">
        <v>1441</v>
      </c>
      <c r="L26" s="31"/>
    </row>
    <row r="27" spans="1:12" ht="12.75">
      <c r="A27" s="31" t="s">
        <v>1478</v>
      </c>
      <c r="B27" s="1" t="s">
        <v>1453</v>
      </c>
      <c r="D27" t="s">
        <v>1479</v>
      </c>
      <c r="F27" s="30" t="s">
        <v>1441</v>
      </c>
      <c r="L27" s="31"/>
    </row>
    <row r="28" spans="1:12" ht="12.75">
      <c r="A28" s="31" t="s">
        <v>1480</v>
      </c>
      <c r="B28" s="31" t="s">
        <v>1481</v>
      </c>
      <c r="C28" s="20" t="s">
        <v>428</v>
      </c>
      <c r="D28" t="s">
        <v>1970</v>
      </c>
      <c r="E28" s="29">
        <v>1</v>
      </c>
      <c r="F28" s="30" t="s">
        <v>1441</v>
      </c>
      <c r="L28" s="31"/>
    </row>
    <row r="29" spans="1:12" ht="12.75">
      <c r="A29" s="31" t="s">
        <v>1480</v>
      </c>
      <c r="B29" s="31" t="s">
        <v>1481</v>
      </c>
      <c r="C29" s="20" t="s">
        <v>430</v>
      </c>
      <c r="D29" t="s">
        <v>1971</v>
      </c>
      <c r="E29" s="29">
        <v>1</v>
      </c>
      <c r="F29" s="30" t="s">
        <v>1441</v>
      </c>
      <c r="L29" s="31"/>
    </row>
    <row r="30" spans="1:12" ht="12.75">
      <c r="A30" s="31" t="s">
        <v>1480</v>
      </c>
      <c r="B30" s="31" t="s">
        <v>1481</v>
      </c>
      <c r="C30" s="20" t="s">
        <v>432</v>
      </c>
      <c r="D30" t="s">
        <v>1972</v>
      </c>
      <c r="E30" s="29">
        <v>1</v>
      </c>
      <c r="F30" s="30" t="s">
        <v>1441</v>
      </c>
      <c r="L30" s="31"/>
    </row>
    <row r="31" spans="1:12" ht="12.75">
      <c r="A31" s="31" t="s">
        <v>1480</v>
      </c>
      <c r="B31" s="31" t="s">
        <v>1481</v>
      </c>
      <c r="C31" s="20" t="s">
        <v>434</v>
      </c>
      <c r="D31" t="s">
        <v>1973</v>
      </c>
      <c r="E31" s="29">
        <v>1</v>
      </c>
      <c r="F31" s="30" t="s">
        <v>1441</v>
      </c>
      <c r="L31" s="31"/>
    </row>
    <row r="32" spans="1:12" ht="12.75">
      <c r="A32" s="31" t="s">
        <v>1480</v>
      </c>
      <c r="B32" s="31" t="s">
        <v>1481</v>
      </c>
      <c r="C32" s="20" t="s">
        <v>436</v>
      </c>
      <c r="D32" t="s">
        <v>1974</v>
      </c>
      <c r="E32" s="29">
        <v>1</v>
      </c>
      <c r="F32" s="30" t="s">
        <v>1441</v>
      </c>
      <c r="L32" s="31"/>
    </row>
    <row r="33" spans="1:12" ht="12.75">
      <c r="A33" s="31" t="s">
        <v>1480</v>
      </c>
      <c r="B33" s="31" t="s">
        <v>1481</v>
      </c>
      <c r="C33" s="20" t="s">
        <v>438</v>
      </c>
      <c r="D33" t="s">
        <v>1975</v>
      </c>
      <c r="E33" s="29">
        <v>1</v>
      </c>
      <c r="F33" s="30" t="s">
        <v>1441</v>
      </c>
      <c r="L33" s="31"/>
    </row>
    <row r="34" spans="1:12" ht="12.75">
      <c r="A34" s="31" t="s">
        <v>1480</v>
      </c>
      <c r="B34" s="31" t="s">
        <v>1481</v>
      </c>
      <c r="C34" s="20" t="s">
        <v>440</v>
      </c>
      <c r="D34" t="s">
        <v>1976</v>
      </c>
      <c r="E34" s="29">
        <v>1</v>
      </c>
      <c r="F34" s="30" t="s">
        <v>1441</v>
      </c>
      <c r="L34" s="31"/>
    </row>
    <row r="35" spans="1:12" ht="12.75">
      <c r="A35" s="31" t="s">
        <v>1480</v>
      </c>
      <c r="B35" s="31" t="s">
        <v>1481</v>
      </c>
      <c r="C35" s="20" t="s">
        <v>442</v>
      </c>
      <c r="D35" t="s">
        <v>1977</v>
      </c>
      <c r="E35" s="29">
        <v>1</v>
      </c>
      <c r="F35" s="30" t="s">
        <v>1441</v>
      </c>
      <c r="L35" s="31"/>
    </row>
    <row r="36" spans="1:12" ht="12.75">
      <c r="A36" s="31" t="s">
        <v>1480</v>
      </c>
      <c r="B36" s="31" t="s">
        <v>1481</v>
      </c>
      <c r="C36" s="20" t="s">
        <v>444</v>
      </c>
      <c r="D36" t="s">
        <v>1978</v>
      </c>
      <c r="E36" s="29">
        <v>1</v>
      </c>
      <c r="F36" s="30" t="s">
        <v>1441</v>
      </c>
      <c r="L36" s="31"/>
    </row>
    <row r="37" spans="1:12" ht="12.75">
      <c r="A37" s="31" t="s">
        <v>1480</v>
      </c>
      <c r="B37" s="31" t="s">
        <v>1481</v>
      </c>
      <c r="C37" s="20" t="s">
        <v>446</v>
      </c>
      <c r="D37" t="s">
        <v>1979</v>
      </c>
      <c r="E37" s="29">
        <v>1</v>
      </c>
      <c r="F37" s="30" t="s">
        <v>1441</v>
      </c>
      <c r="L37" s="31"/>
    </row>
    <row r="38" spans="1:12" ht="12.75">
      <c r="A38" s="31" t="s">
        <v>1480</v>
      </c>
      <c r="B38" s="31" t="s">
        <v>1481</v>
      </c>
      <c r="C38" s="20" t="s">
        <v>448</v>
      </c>
      <c r="D38" t="s">
        <v>1980</v>
      </c>
      <c r="E38" s="29">
        <v>1</v>
      </c>
      <c r="F38" s="30" t="s">
        <v>1441</v>
      </c>
      <c r="L38" s="31"/>
    </row>
    <row r="39" spans="1:12" ht="12.75">
      <c r="A39" s="31" t="s">
        <v>1480</v>
      </c>
      <c r="B39" s="31" t="s">
        <v>1481</v>
      </c>
      <c r="C39" s="20" t="s">
        <v>450</v>
      </c>
      <c r="D39" t="s">
        <v>1981</v>
      </c>
      <c r="E39" s="29">
        <v>1</v>
      </c>
      <c r="F39" s="30" t="s">
        <v>1441</v>
      </c>
      <c r="L39" s="31"/>
    </row>
    <row r="40" spans="1:12" ht="12.75">
      <c r="A40" s="31" t="s">
        <v>1494</v>
      </c>
      <c r="B40" s="31" t="s">
        <v>1495</v>
      </c>
      <c r="C40" s="7" t="s">
        <v>1451</v>
      </c>
      <c r="F40" s="30" t="s">
        <v>1441</v>
      </c>
      <c r="L40" s="31"/>
    </row>
    <row r="41" spans="1:12" ht="12.75">
      <c r="A41" s="31" t="s">
        <v>1496</v>
      </c>
      <c r="B41" s="1" t="s">
        <v>1473</v>
      </c>
      <c r="C41" s="20" t="s">
        <v>384</v>
      </c>
      <c r="D41" t="s">
        <v>1497</v>
      </c>
      <c r="E41" s="29">
        <v>0.96</v>
      </c>
      <c r="F41" s="30" t="s">
        <v>1441</v>
      </c>
      <c r="L41" s="31"/>
    </row>
    <row r="42" spans="1:12" ht="12.75">
      <c r="A42" s="31" t="s">
        <v>1496</v>
      </c>
      <c r="B42" s="1" t="s">
        <v>1473</v>
      </c>
      <c r="C42" s="20" t="s">
        <v>386</v>
      </c>
      <c r="D42" t="s">
        <v>1498</v>
      </c>
      <c r="E42" s="29">
        <v>0.96</v>
      </c>
      <c r="F42" s="30" t="s">
        <v>1441</v>
      </c>
      <c r="L42" s="31"/>
    </row>
    <row r="43" spans="1:12" ht="12.75">
      <c r="A43" s="31" t="s">
        <v>1496</v>
      </c>
      <c r="B43" s="1" t="s">
        <v>1473</v>
      </c>
      <c r="C43" s="20" t="s">
        <v>388</v>
      </c>
      <c r="D43" t="s">
        <v>1499</v>
      </c>
      <c r="E43" s="29">
        <v>0.96</v>
      </c>
      <c r="F43" s="30" t="s">
        <v>1441</v>
      </c>
      <c r="L43" s="31"/>
    </row>
    <row r="44" spans="1:12" ht="12.75">
      <c r="A44" s="31" t="s">
        <v>1496</v>
      </c>
      <c r="B44" s="1" t="s">
        <v>1473</v>
      </c>
      <c r="C44" s="20" t="s">
        <v>390</v>
      </c>
      <c r="D44" t="s">
        <v>1500</v>
      </c>
      <c r="E44" s="29">
        <v>0.96</v>
      </c>
      <c r="F44" s="30" t="s">
        <v>1441</v>
      </c>
      <c r="L44" s="31"/>
    </row>
    <row r="45" spans="1:12" ht="12.75">
      <c r="A45" s="31" t="s">
        <v>1501</v>
      </c>
      <c r="B45" t="s">
        <v>1502</v>
      </c>
      <c r="C45" s="20" t="s">
        <v>466</v>
      </c>
      <c r="D45" t="s">
        <v>1503</v>
      </c>
      <c r="E45" s="29">
        <v>0.96</v>
      </c>
      <c r="F45" s="30" t="s">
        <v>1441</v>
      </c>
      <c r="L45" s="31"/>
    </row>
    <row r="46" spans="1:12" ht="12.75">
      <c r="A46" s="31" t="s">
        <v>1501</v>
      </c>
      <c r="B46" t="s">
        <v>1502</v>
      </c>
      <c r="C46" s="20" t="s">
        <v>468</v>
      </c>
      <c r="D46" t="s">
        <v>1504</v>
      </c>
      <c r="E46" s="29">
        <v>0.96</v>
      </c>
      <c r="F46" s="30" t="s">
        <v>1441</v>
      </c>
      <c r="L46" s="31"/>
    </row>
    <row r="47" spans="1:12" ht="12.75">
      <c r="A47" s="31" t="s">
        <v>1501</v>
      </c>
      <c r="B47" t="s">
        <v>1505</v>
      </c>
      <c r="C47" s="7" t="s">
        <v>482</v>
      </c>
      <c r="D47" t="s">
        <v>481</v>
      </c>
      <c r="E47" s="29">
        <v>1</v>
      </c>
      <c r="F47" s="30" t="s">
        <v>1441</v>
      </c>
      <c r="G47" s="1"/>
      <c r="H47" s="33"/>
      <c r="I47" s="7"/>
      <c r="J47" s="1"/>
      <c r="K47" s="33"/>
      <c r="L47" s="31"/>
    </row>
    <row r="48" spans="1:12" ht="12.75">
      <c r="A48" s="31" t="s">
        <v>1501</v>
      </c>
      <c r="B48" t="s">
        <v>1506</v>
      </c>
      <c r="C48" s="20" t="s">
        <v>478</v>
      </c>
      <c r="D48" t="s">
        <v>1507</v>
      </c>
      <c r="E48" s="29">
        <v>1</v>
      </c>
      <c r="F48" s="30" t="s">
        <v>1441</v>
      </c>
      <c r="G48" s="1"/>
      <c r="H48" s="33"/>
      <c r="I48" s="7"/>
      <c r="J48" s="1"/>
      <c r="K48" s="33"/>
      <c r="L48" s="31"/>
    </row>
    <row r="49" spans="1:12" ht="12.75">
      <c r="A49" s="31" t="s">
        <v>1508</v>
      </c>
      <c r="B49" t="s">
        <v>1509</v>
      </c>
      <c r="C49" s="20" t="s">
        <v>470</v>
      </c>
      <c r="D49" t="s">
        <v>1510</v>
      </c>
      <c r="E49" s="29">
        <v>1</v>
      </c>
      <c r="F49" s="30" t="s">
        <v>1441</v>
      </c>
      <c r="G49" s="1"/>
      <c r="H49" s="33"/>
      <c r="I49" s="7"/>
      <c r="J49" s="1"/>
      <c r="K49" s="33"/>
      <c r="L49" s="31"/>
    </row>
    <row r="50" spans="1:12" ht="12.75">
      <c r="A50" s="31" t="s">
        <v>1508</v>
      </c>
      <c r="B50" t="s">
        <v>1509</v>
      </c>
      <c r="C50" s="20" t="s">
        <v>392</v>
      </c>
      <c r="D50" t="s">
        <v>1511</v>
      </c>
      <c r="E50" s="29">
        <v>1</v>
      </c>
      <c r="F50" s="30" t="s">
        <v>1441</v>
      </c>
      <c r="G50" s="1"/>
      <c r="H50" s="34"/>
      <c r="I50" s="7"/>
      <c r="J50" s="1"/>
      <c r="K50" s="33"/>
      <c r="L50" s="1"/>
    </row>
    <row r="51" spans="1:12" ht="12.75">
      <c r="A51" s="31" t="s">
        <v>1508</v>
      </c>
      <c r="B51" t="s">
        <v>1512</v>
      </c>
      <c r="C51" s="20" t="s">
        <v>400</v>
      </c>
      <c r="D51" t="s">
        <v>1513</v>
      </c>
      <c r="E51" s="29">
        <v>1</v>
      </c>
      <c r="F51" s="30" t="s">
        <v>1441</v>
      </c>
      <c r="G51" s="1"/>
      <c r="H51" s="33"/>
      <c r="I51" s="7"/>
      <c r="J51" s="1"/>
      <c r="K51" s="33"/>
      <c r="L51" s="1"/>
    </row>
    <row r="52" spans="1:12" ht="12.75">
      <c r="A52" s="31" t="s">
        <v>925</v>
      </c>
      <c r="B52" s="1" t="s">
        <v>1514</v>
      </c>
      <c r="C52" s="20" t="s">
        <v>394</v>
      </c>
      <c r="D52" t="s">
        <v>1515</v>
      </c>
      <c r="E52" s="29">
        <v>1</v>
      </c>
      <c r="F52" s="30" t="s">
        <v>1441</v>
      </c>
      <c r="G52" s="1"/>
      <c r="H52" s="34"/>
      <c r="I52" s="7"/>
      <c r="J52" s="1"/>
      <c r="K52" s="33"/>
      <c r="L52" s="1"/>
    </row>
    <row r="53" spans="1:12" ht="12.75">
      <c r="A53" s="31" t="s">
        <v>925</v>
      </c>
      <c r="B53" s="1" t="s">
        <v>1514</v>
      </c>
      <c r="C53" s="20" t="s">
        <v>396</v>
      </c>
      <c r="D53" t="s">
        <v>1516</v>
      </c>
      <c r="E53" s="29">
        <v>1</v>
      </c>
      <c r="F53" s="30" t="s">
        <v>1441</v>
      </c>
      <c r="G53" s="1"/>
      <c r="H53" s="34"/>
      <c r="I53" s="35"/>
      <c r="J53" s="1"/>
      <c r="K53" s="34"/>
      <c r="L53" s="31"/>
    </row>
    <row r="54" spans="1:12" ht="12.75">
      <c r="A54" s="31" t="s">
        <v>925</v>
      </c>
      <c r="B54" s="31" t="s">
        <v>1517</v>
      </c>
      <c r="C54" s="20" t="s">
        <v>426</v>
      </c>
      <c r="D54" t="s">
        <v>1518</v>
      </c>
      <c r="E54" s="29">
        <v>1</v>
      </c>
      <c r="F54" s="30" t="s">
        <v>1441</v>
      </c>
      <c r="G54" s="1"/>
      <c r="H54" s="34"/>
      <c r="I54" s="35"/>
      <c r="J54" s="1"/>
      <c r="K54" s="34"/>
      <c r="L54" s="31"/>
    </row>
    <row r="55" spans="1:23" ht="12.75">
      <c r="A55" s="31" t="s">
        <v>925</v>
      </c>
      <c r="B55" s="31" t="s">
        <v>1517</v>
      </c>
      <c r="C55" s="20" t="s">
        <v>452</v>
      </c>
      <c r="D55" t="s">
        <v>1519</v>
      </c>
      <c r="E55" s="29">
        <v>0.15</v>
      </c>
      <c r="F55" s="30" t="s">
        <v>1441</v>
      </c>
      <c r="H55" s="36"/>
      <c r="K55" s="36"/>
      <c r="N55"/>
      <c r="Q55" s="36"/>
      <c r="T55"/>
      <c r="W55" s="36"/>
    </row>
    <row r="56" spans="1:23" ht="12.75">
      <c r="A56" s="31" t="s">
        <v>995</v>
      </c>
      <c r="B56" t="s">
        <v>1520</v>
      </c>
      <c r="C56" s="7" t="s">
        <v>480</v>
      </c>
      <c r="D56" t="s">
        <v>479</v>
      </c>
      <c r="E56" s="29">
        <v>0.2</v>
      </c>
      <c r="F56" s="30" t="s">
        <v>1441</v>
      </c>
      <c r="H56" s="36"/>
      <c r="K56" s="36"/>
      <c r="N56"/>
      <c r="Q56" s="36"/>
      <c r="T56"/>
      <c r="W56" s="36"/>
    </row>
    <row r="57" spans="1:23" ht="12.75">
      <c r="A57" s="31" t="s">
        <v>999</v>
      </c>
      <c r="B57" t="s">
        <v>1521</v>
      </c>
      <c r="C57" s="20" t="s">
        <v>472</v>
      </c>
      <c r="D57" t="s">
        <v>1522</v>
      </c>
      <c r="E57" s="29">
        <v>0.96</v>
      </c>
      <c r="F57" s="30" t="s">
        <v>1441</v>
      </c>
      <c r="H57" s="36"/>
      <c r="K57" s="36"/>
      <c r="N57"/>
      <c r="Q57" s="36"/>
      <c r="T57"/>
      <c r="W57" s="36"/>
    </row>
    <row r="58" spans="1:23" ht="12.75">
      <c r="A58" s="31" t="s">
        <v>999</v>
      </c>
      <c r="B58" t="s">
        <v>1523</v>
      </c>
      <c r="C58" s="20" t="s">
        <v>476</v>
      </c>
      <c r="D58" t="s">
        <v>1524</v>
      </c>
      <c r="E58" s="29">
        <v>0.7</v>
      </c>
      <c r="F58" s="30" t="s">
        <v>1441</v>
      </c>
      <c r="H58" s="36"/>
      <c r="K58" s="36"/>
      <c r="N58"/>
      <c r="Q58" s="36"/>
      <c r="T58"/>
      <c r="W58" s="36"/>
    </row>
    <row r="59" spans="1:23" ht="12.75">
      <c r="A59" s="31" t="s">
        <v>999</v>
      </c>
      <c r="B59" t="s">
        <v>1525</v>
      </c>
      <c r="C59" s="20" t="s">
        <v>486</v>
      </c>
      <c r="D59" t="s">
        <v>1526</v>
      </c>
      <c r="E59" s="29">
        <v>0.7</v>
      </c>
      <c r="F59" s="30" t="s">
        <v>1441</v>
      </c>
      <c r="H59" s="36"/>
      <c r="K59" s="36"/>
      <c r="N59"/>
      <c r="Q59" s="36"/>
      <c r="T59"/>
      <c r="W59" s="36"/>
    </row>
    <row r="60" spans="1:23" ht="12.75">
      <c r="A60" s="31" t="s">
        <v>999</v>
      </c>
      <c r="B60" t="s">
        <v>1527</v>
      </c>
      <c r="C60" s="20" t="s">
        <v>474</v>
      </c>
      <c r="D60" t="s">
        <v>1528</v>
      </c>
      <c r="E60" s="29">
        <v>0.7</v>
      </c>
      <c r="F60" s="30" t="s">
        <v>1441</v>
      </c>
      <c r="H60" s="36"/>
      <c r="K60" s="36"/>
      <c r="N60"/>
      <c r="Q60" s="36"/>
      <c r="T60"/>
      <c r="W60" s="36"/>
    </row>
    <row r="61" spans="1:23" ht="12.75">
      <c r="A61" s="31" t="s">
        <v>999</v>
      </c>
      <c r="B61" t="s">
        <v>1529</v>
      </c>
      <c r="C61" s="20" t="s">
        <v>484</v>
      </c>
      <c r="D61" t="s">
        <v>1530</v>
      </c>
      <c r="E61" s="29">
        <v>0.7</v>
      </c>
      <c r="F61" s="30" t="s">
        <v>1441</v>
      </c>
      <c r="H61" s="36"/>
      <c r="K61" s="36"/>
      <c r="N61"/>
      <c r="Q61" s="36"/>
      <c r="T61"/>
      <c r="W61" s="36"/>
    </row>
    <row r="62" spans="1:23" ht="12.75">
      <c r="A62" s="31" t="s">
        <v>1002</v>
      </c>
      <c r="B62" t="s">
        <v>1523</v>
      </c>
      <c r="C62" s="20" t="s">
        <v>476</v>
      </c>
      <c r="D62" t="s">
        <v>1524</v>
      </c>
      <c r="E62" s="29">
        <v>0.3</v>
      </c>
      <c r="F62" s="30" t="s">
        <v>1441</v>
      </c>
      <c r="H62" s="36"/>
      <c r="K62" s="36"/>
      <c r="N62"/>
      <c r="Q62" s="36"/>
      <c r="T62"/>
      <c r="W62" s="36"/>
    </row>
    <row r="63" spans="1:23" ht="12.75">
      <c r="A63" s="31" t="s">
        <v>1002</v>
      </c>
      <c r="B63" t="s">
        <v>1525</v>
      </c>
      <c r="C63" s="20" t="s">
        <v>486</v>
      </c>
      <c r="D63" t="s">
        <v>1526</v>
      </c>
      <c r="E63" s="29">
        <v>0.3</v>
      </c>
      <c r="F63" s="30" t="s">
        <v>1441</v>
      </c>
      <c r="H63" s="36"/>
      <c r="K63" s="36"/>
      <c r="N63"/>
      <c r="Q63" s="36"/>
      <c r="T63"/>
      <c r="W63" s="36"/>
    </row>
    <row r="64" spans="1:23" ht="12.75">
      <c r="A64" s="31" t="s">
        <v>1531</v>
      </c>
      <c r="B64" s="1" t="s">
        <v>1473</v>
      </c>
      <c r="C64" s="20" t="s">
        <v>398</v>
      </c>
      <c r="D64" t="s">
        <v>1532</v>
      </c>
      <c r="E64" s="29">
        <v>0.98</v>
      </c>
      <c r="F64" s="30" t="s">
        <v>1441</v>
      </c>
      <c r="H64" s="36"/>
      <c r="K64" s="36"/>
      <c r="N64"/>
      <c r="Q64" s="36"/>
      <c r="T64"/>
      <c r="W64" s="36"/>
    </row>
    <row r="65" spans="1:23" ht="12.75">
      <c r="A65" s="31" t="s">
        <v>622</v>
      </c>
      <c r="B65" s="1" t="s">
        <v>1533</v>
      </c>
      <c r="C65" s="20" t="s">
        <v>38</v>
      </c>
      <c r="D65" t="s">
        <v>1534</v>
      </c>
      <c r="E65" s="29">
        <v>0.65</v>
      </c>
      <c r="F65" s="30" t="s">
        <v>1441</v>
      </c>
      <c r="H65" s="36"/>
      <c r="K65" s="36"/>
      <c r="N65"/>
      <c r="Q65" s="36"/>
      <c r="T65"/>
      <c r="W65" s="36"/>
    </row>
    <row r="66" spans="1:23" ht="12.75">
      <c r="A66" s="31" t="s">
        <v>622</v>
      </c>
      <c r="B66" t="s">
        <v>1529</v>
      </c>
      <c r="C66" s="20" t="s">
        <v>69</v>
      </c>
      <c r="D66" t="s">
        <v>1982</v>
      </c>
      <c r="E66" s="29">
        <v>1</v>
      </c>
      <c r="H66" s="36"/>
      <c r="K66" s="36"/>
      <c r="N66"/>
      <c r="Q66" s="36"/>
      <c r="T66"/>
      <c r="W66" s="36"/>
    </row>
    <row r="67" spans="1:23" ht="12.75">
      <c r="A67" s="31" t="s">
        <v>592</v>
      </c>
      <c r="B67" s="11" t="s">
        <v>1983</v>
      </c>
      <c r="C67" s="20" t="s">
        <v>60</v>
      </c>
      <c r="D67" t="s">
        <v>1541</v>
      </c>
      <c r="E67" s="29">
        <v>0.15</v>
      </c>
      <c r="F67" t="s">
        <v>60</v>
      </c>
      <c r="G67" t="s">
        <v>1542</v>
      </c>
      <c r="H67" s="29">
        <v>0.35</v>
      </c>
      <c r="I67" s="30" t="s">
        <v>1543</v>
      </c>
      <c r="J67" t="s">
        <v>1544</v>
      </c>
      <c r="K67" s="29">
        <v>1</v>
      </c>
      <c r="L67" t="s">
        <v>1543</v>
      </c>
      <c r="M67" t="s">
        <v>1544</v>
      </c>
      <c r="N67" s="39">
        <v>1</v>
      </c>
      <c r="O67" s="30" t="s">
        <v>1543</v>
      </c>
      <c r="P67" t="s">
        <v>1544</v>
      </c>
      <c r="Q67" s="29">
        <v>1</v>
      </c>
      <c r="R67" t="s">
        <v>1543</v>
      </c>
      <c r="S67" t="s">
        <v>1544</v>
      </c>
      <c r="T67" s="39">
        <v>1</v>
      </c>
      <c r="U67" s="30" t="s">
        <v>1543</v>
      </c>
      <c r="V67" t="s">
        <v>1544</v>
      </c>
      <c r="W67" s="29">
        <v>1</v>
      </c>
    </row>
    <row r="68" spans="1:23" ht="12.75">
      <c r="A68" s="31" t="s">
        <v>592</v>
      </c>
      <c r="B68" s="11" t="s">
        <v>1983</v>
      </c>
      <c r="C68" s="30" t="s">
        <v>1543</v>
      </c>
      <c r="D68" t="s">
        <v>1544</v>
      </c>
      <c r="E68" s="29">
        <v>0.15</v>
      </c>
      <c r="F68" t="s">
        <v>62</v>
      </c>
      <c r="G68" t="s">
        <v>1541</v>
      </c>
      <c r="H68" s="29">
        <v>1</v>
      </c>
      <c r="I68" t="s">
        <v>62</v>
      </c>
      <c r="J68" t="s">
        <v>1541</v>
      </c>
      <c r="K68" s="29">
        <v>1</v>
      </c>
      <c r="L68" t="s">
        <v>62</v>
      </c>
      <c r="M68" t="s">
        <v>1541</v>
      </c>
      <c r="N68" s="39">
        <v>1</v>
      </c>
      <c r="O68" t="s">
        <v>62</v>
      </c>
      <c r="P68" t="s">
        <v>1542</v>
      </c>
      <c r="Q68" s="29">
        <v>0.35</v>
      </c>
      <c r="R68" t="s">
        <v>62</v>
      </c>
      <c r="S68" t="s">
        <v>1542</v>
      </c>
      <c r="T68" s="39">
        <v>0.35</v>
      </c>
      <c r="U68" s="30" t="s">
        <v>1543</v>
      </c>
      <c r="V68" t="s">
        <v>1544</v>
      </c>
      <c r="W68" s="29">
        <v>1</v>
      </c>
    </row>
    <row r="69" spans="1:23" ht="12.75">
      <c r="A69" s="31" t="s">
        <v>592</v>
      </c>
      <c r="B69" s="11" t="s">
        <v>1983</v>
      </c>
      <c r="C69" s="20" t="s">
        <v>65</v>
      </c>
      <c r="D69" t="s">
        <v>1542</v>
      </c>
      <c r="E69" s="29">
        <v>0.15</v>
      </c>
      <c r="F69" s="30" t="s">
        <v>1543</v>
      </c>
      <c r="G69" t="s">
        <v>1544</v>
      </c>
      <c r="H69" s="29">
        <v>1</v>
      </c>
      <c r="I69" s="30" t="s">
        <v>1543</v>
      </c>
      <c r="J69" t="s">
        <v>1544</v>
      </c>
      <c r="K69" s="29">
        <v>1</v>
      </c>
      <c r="L69" t="s">
        <v>65</v>
      </c>
      <c r="M69" t="s">
        <v>1542</v>
      </c>
      <c r="N69" s="39">
        <v>0.35</v>
      </c>
      <c r="O69" t="s">
        <v>65</v>
      </c>
      <c r="P69" t="s">
        <v>1541</v>
      </c>
      <c r="Q69" s="29">
        <v>1</v>
      </c>
      <c r="R69" t="s">
        <v>65</v>
      </c>
      <c r="S69" t="s">
        <v>1541</v>
      </c>
      <c r="T69" s="39">
        <v>1</v>
      </c>
      <c r="U69" t="s">
        <v>65</v>
      </c>
      <c r="V69" t="s">
        <v>1541</v>
      </c>
      <c r="W69" s="29">
        <v>1</v>
      </c>
    </row>
    <row r="70" spans="1:6" ht="12.75">
      <c r="A70" s="11" t="s">
        <v>604</v>
      </c>
      <c r="B70" s="11" t="s">
        <v>1984</v>
      </c>
      <c r="C70" s="20" t="s">
        <v>53</v>
      </c>
      <c r="D70" t="s">
        <v>1537</v>
      </c>
      <c r="E70" s="29">
        <v>0.35</v>
      </c>
      <c r="F70" s="30" t="s">
        <v>1441</v>
      </c>
    </row>
    <row r="71" spans="1:6" ht="12.75">
      <c r="A71" s="11" t="s">
        <v>604</v>
      </c>
      <c r="B71" s="11" t="s">
        <v>1984</v>
      </c>
      <c r="C71" s="20" t="s">
        <v>55</v>
      </c>
      <c r="D71" t="s">
        <v>1538</v>
      </c>
      <c r="E71" s="29">
        <v>0.35</v>
      </c>
      <c r="F71" s="30" t="s">
        <v>1441</v>
      </c>
    </row>
    <row r="72" spans="1:6" ht="12.75">
      <c r="A72" s="11" t="s">
        <v>604</v>
      </c>
      <c r="B72" s="11" t="s">
        <v>1984</v>
      </c>
      <c r="C72" s="20" t="s">
        <v>58</v>
      </c>
      <c r="D72" t="s">
        <v>1539</v>
      </c>
      <c r="E72" s="29">
        <v>0.35</v>
      </c>
      <c r="F72" s="30" t="s">
        <v>1441</v>
      </c>
    </row>
    <row r="73" spans="1:12" ht="12.75">
      <c r="A73" s="31" t="s">
        <v>617</v>
      </c>
      <c r="B73" s="11" t="s">
        <v>1545</v>
      </c>
      <c r="C73" s="20" t="s">
        <v>67</v>
      </c>
      <c r="D73" s="12" t="s">
        <v>1546</v>
      </c>
      <c r="E73" s="29">
        <v>1</v>
      </c>
      <c r="F73" s="30" t="s">
        <v>1441</v>
      </c>
      <c r="H73" s="37"/>
      <c r="I73" s="38"/>
      <c r="L73" s="31"/>
    </row>
    <row r="74" spans="1:21" ht="12.75">
      <c r="A74" s="31" t="s">
        <v>1547</v>
      </c>
      <c r="B74" s="11" t="s">
        <v>1548</v>
      </c>
      <c r="C74" s="20" t="s">
        <v>62</v>
      </c>
      <c r="D74" t="s">
        <v>1549</v>
      </c>
      <c r="E74" s="29">
        <v>0.96</v>
      </c>
      <c r="F74" t="s">
        <v>65</v>
      </c>
      <c r="H74" s="37"/>
      <c r="I74" t="s">
        <v>65</v>
      </c>
      <c r="L74" t="s">
        <v>60</v>
      </c>
      <c r="O74" t="s">
        <v>60</v>
      </c>
      <c r="R74" t="s">
        <v>60</v>
      </c>
      <c r="U74" t="s">
        <v>60</v>
      </c>
    </row>
    <row r="75" spans="1:12" ht="12.75">
      <c r="A75" s="31" t="s">
        <v>1547</v>
      </c>
      <c r="B75" s="11" t="s">
        <v>1548</v>
      </c>
      <c r="C75" s="7"/>
      <c r="D75" t="s">
        <v>1549</v>
      </c>
      <c r="E75" s="29">
        <v>0.96</v>
      </c>
      <c r="F75"/>
      <c r="H75" s="37"/>
      <c r="I75" t="s">
        <v>60</v>
      </c>
      <c r="L75" s="31"/>
    </row>
    <row r="76" spans="1:12" ht="12.75">
      <c r="A76" s="11" t="s">
        <v>1551</v>
      </c>
      <c r="B76" s="11" t="s">
        <v>1552</v>
      </c>
      <c r="C76" s="20" t="s">
        <v>41</v>
      </c>
      <c r="D76" t="s">
        <v>1553</v>
      </c>
      <c r="E76" s="29">
        <v>0.85</v>
      </c>
      <c r="F76" s="30" t="s">
        <v>1441</v>
      </c>
      <c r="I76" s="38"/>
      <c r="L76" s="31"/>
    </row>
    <row r="77" spans="1:12" ht="12.75">
      <c r="A77" s="11" t="s">
        <v>1554</v>
      </c>
      <c r="B77" s="11" t="s">
        <v>1552</v>
      </c>
      <c r="C77" s="20" t="s">
        <v>43</v>
      </c>
      <c r="D77" t="s">
        <v>1555</v>
      </c>
      <c r="E77" s="29">
        <v>0.85</v>
      </c>
      <c r="F77" s="30" t="s">
        <v>1441</v>
      </c>
      <c r="I77" s="38"/>
      <c r="L77" s="31"/>
    </row>
    <row r="78" spans="1:12" ht="12.75">
      <c r="A78" s="31" t="s">
        <v>1556</v>
      </c>
      <c r="B78" s="12" t="s">
        <v>1557</v>
      </c>
      <c r="C78" s="20" t="s">
        <v>266</v>
      </c>
      <c r="D78" s="12" t="s">
        <v>1558</v>
      </c>
      <c r="E78" s="29">
        <v>0.96</v>
      </c>
      <c r="F78" s="30" t="s">
        <v>1441</v>
      </c>
      <c r="I78" s="38"/>
      <c r="L78" s="31"/>
    </row>
    <row r="79" spans="1:12" ht="12.75">
      <c r="A79" s="31" t="s">
        <v>1559</v>
      </c>
      <c r="B79" s="12" t="s">
        <v>1560</v>
      </c>
      <c r="C79" s="20" t="s">
        <v>268</v>
      </c>
      <c r="D79" s="12" t="s">
        <v>1561</v>
      </c>
      <c r="E79" s="29">
        <v>0.96</v>
      </c>
      <c r="F79" s="30" t="s">
        <v>1441</v>
      </c>
      <c r="I79" s="38"/>
      <c r="L79" s="31"/>
    </row>
    <row r="80" spans="1:12" ht="12.75">
      <c r="A80" s="31" t="s">
        <v>1562</v>
      </c>
      <c r="B80" s="12" t="s">
        <v>1563</v>
      </c>
      <c r="C80" s="20" t="s">
        <v>270</v>
      </c>
      <c r="D80" s="12" t="s">
        <v>1564</v>
      </c>
      <c r="E80" s="29">
        <v>0.96</v>
      </c>
      <c r="F80" s="30" t="s">
        <v>1441</v>
      </c>
      <c r="I80" s="38"/>
      <c r="L80" s="31"/>
    </row>
    <row r="81" spans="1:12" ht="12.75">
      <c r="A81" s="31" t="s">
        <v>1565</v>
      </c>
      <c r="B81" s="11" t="s">
        <v>1566</v>
      </c>
      <c r="C81" s="20" t="s">
        <v>272</v>
      </c>
      <c r="D81" s="12" t="s">
        <v>1567</v>
      </c>
      <c r="E81" s="29">
        <v>0.96</v>
      </c>
      <c r="F81" s="30" t="s">
        <v>1441</v>
      </c>
      <c r="I81" s="38"/>
      <c r="L81" s="31"/>
    </row>
    <row r="82" spans="1:12" ht="12.75">
      <c r="A82" s="31" t="s">
        <v>798</v>
      </c>
      <c r="B82" s="11" t="s">
        <v>1568</v>
      </c>
      <c r="C82" s="20" t="s">
        <v>344</v>
      </c>
      <c r="D82" s="12" t="s">
        <v>1569</v>
      </c>
      <c r="E82" s="29">
        <v>1</v>
      </c>
      <c r="F82" s="30" t="s">
        <v>1441</v>
      </c>
      <c r="L82" s="31"/>
    </row>
    <row r="83" spans="1:12" ht="12.75">
      <c r="A83" s="31" t="s">
        <v>798</v>
      </c>
      <c r="B83" s="11" t="s">
        <v>1568</v>
      </c>
      <c r="C83" s="20" t="s">
        <v>346</v>
      </c>
      <c r="D83" s="12" t="s">
        <v>1570</v>
      </c>
      <c r="E83" s="29">
        <v>1</v>
      </c>
      <c r="F83" s="30" t="s">
        <v>1441</v>
      </c>
      <c r="L83" s="31"/>
    </row>
    <row r="84" spans="1:12" ht="12.75">
      <c r="A84" t="s">
        <v>798</v>
      </c>
      <c r="B84" s="12" t="s">
        <v>1571</v>
      </c>
      <c r="C84" s="20" t="s">
        <v>352</v>
      </c>
      <c r="D84" s="12" t="s">
        <v>1572</v>
      </c>
      <c r="E84" s="29">
        <v>1</v>
      </c>
      <c r="F84" s="30" t="s">
        <v>1441</v>
      </c>
      <c r="L84" s="31"/>
    </row>
    <row r="85" spans="1:12" ht="12.75">
      <c r="A85" t="s">
        <v>798</v>
      </c>
      <c r="B85" s="12" t="s">
        <v>1573</v>
      </c>
      <c r="C85" s="20" t="s">
        <v>348</v>
      </c>
      <c r="D85" s="12" t="s">
        <v>1574</v>
      </c>
      <c r="E85" s="29">
        <v>1</v>
      </c>
      <c r="F85" s="30" t="s">
        <v>1441</v>
      </c>
      <c r="I85" s="38"/>
      <c r="J85" s="12"/>
      <c r="L85" s="31"/>
    </row>
    <row r="86" spans="1:12" ht="12.75">
      <c r="A86" t="s">
        <v>798</v>
      </c>
      <c r="B86" s="12" t="s">
        <v>1573</v>
      </c>
      <c r="C86" s="20" t="s">
        <v>350</v>
      </c>
      <c r="D86" s="12" t="s">
        <v>1575</v>
      </c>
      <c r="E86" s="29">
        <v>1</v>
      </c>
      <c r="F86" s="30" t="s">
        <v>1441</v>
      </c>
      <c r="I86" s="38"/>
      <c r="L86" s="31"/>
    </row>
    <row r="87" spans="1:12" ht="12.75">
      <c r="A87" s="31" t="s">
        <v>883</v>
      </c>
      <c r="B87" s="12" t="s">
        <v>1529</v>
      </c>
      <c r="C87" s="20" t="s">
        <v>372</v>
      </c>
      <c r="D87" s="12" t="s">
        <v>371</v>
      </c>
      <c r="E87" s="29">
        <v>0.2</v>
      </c>
      <c r="F87" s="30" t="s">
        <v>1441</v>
      </c>
      <c r="I87" s="38"/>
      <c r="L87" s="31"/>
    </row>
    <row r="88" spans="1:12" ht="12.75">
      <c r="A88" s="31" t="s">
        <v>839</v>
      </c>
      <c r="B88" s="11" t="s">
        <v>1578</v>
      </c>
      <c r="C88" s="20" t="s">
        <v>354</v>
      </c>
      <c r="D88" s="12" t="s">
        <v>1579</v>
      </c>
      <c r="E88" s="29">
        <v>1</v>
      </c>
      <c r="F88" s="30" t="s">
        <v>1441</v>
      </c>
      <c r="I88" s="38"/>
      <c r="L88" s="31"/>
    </row>
    <row r="89" spans="1:12" ht="12.75">
      <c r="A89" s="31" t="s">
        <v>839</v>
      </c>
      <c r="B89" s="11" t="s">
        <v>1578</v>
      </c>
      <c r="C89" s="20" t="s">
        <v>356</v>
      </c>
      <c r="D89" s="12" t="s">
        <v>1580</v>
      </c>
      <c r="E89" s="29">
        <v>1</v>
      </c>
      <c r="F89" s="30" t="s">
        <v>1441</v>
      </c>
      <c r="G89" s="1"/>
      <c r="H89" s="33"/>
      <c r="I89" s="35"/>
      <c r="J89" s="1"/>
      <c r="K89" s="33"/>
      <c r="L89" s="31"/>
    </row>
    <row r="90" spans="1:12" ht="12.75">
      <c r="A90" s="31" t="s">
        <v>839</v>
      </c>
      <c r="B90" t="s">
        <v>1985</v>
      </c>
      <c r="C90" s="20" t="s">
        <v>316</v>
      </c>
      <c r="D90" t="s">
        <v>1986</v>
      </c>
      <c r="E90" s="29">
        <v>1</v>
      </c>
      <c r="F90" s="30" t="s">
        <v>1441</v>
      </c>
      <c r="G90" s="1"/>
      <c r="H90" s="33"/>
      <c r="I90" s="35"/>
      <c r="J90" s="1"/>
      <c r="K90" s="33"/>
      <c r="L90" s="31"/>
    </row>
    <row r="91" spans="1:12" ht="12.75">
      <c r="A91" s="31" t="s">
        <v>839</v>
      </c>
      <c r="B91" s="12" t="s">
        <v>1581</v>
      </c>
      <c r="C91" s="20" t="s">
        <v>358</v>
      </c>
      <c r="D91" s="12" t="s">
        <v>1582</v>
      </c>
      <c r="E91" s="29">
        <v>1</v>
      </c>
      <c r="F91" s="30" t="s">
        <v>1441</v>
      </c>
      <c r="G91" s="1"/>
      <c r="H91" s="33"/>
      <c r="I91" s="35"/>
      <c r="J91" s="1"/>
      <c r="K91" s="34"/>
      <c r="L91" s="31"/>
    </row>
    <row r="92" spans="1:12" ht="12.75">
      <c r="A92" t="s">
        <v>839</v>
      </c>
      <c r="B92" t="s">
        <v>1583</v>
      </c>
      <c r="C92" s="20" t="s">
        <v>370</v>
      </c>
      <c r="D92" s="12" t="s">
        <v>369</v>
      </c>
      <c r="E92" s="29">
        <v>1</v>
      </c>
      <c r="F92" s="30" t="s">
        <v>1441</v>
      </c>
      <c r="G92" s="1"/>
      <c r="H92" s="33"/>
      <c r="I92" s="35"/>
      <c r="J92" s="1"/>
      <c r="K92" s="34"/>
      <c r="L92" s="31"/>
    </row>
    <row r="93" spans="1:12" ht="12.75">
      <c r="A93" t="s">
        <v>839</v>
      </c>
      <c r="B93" t="s">
        <v>1584</v>
      </c>
      <c r="C93" s="20" t="s">
        <v>368</v>
      </c>
      <c r="D93" s="12" t="s">
        <v>1585</v>
      </c>
      <c r="E93" s="29">
        <v>1</v>
      </c>
      <c r="F93" s="30" t="s">
        <v>1441</v>
      </c>
      <c r="G93" s="1"/>
      <c r="H93" s="34"/>
      <c r="I93" s="35"/>
      <c r="J93" s="1"/>
      <c r="K93" s="34"/>
      <c r="L93" s="31"/>
    </row>
    <row r="94" spans="1:12" ht="12.75">
      <c r="A94" t="s">
        <v>839</v>
      </c>
      <c r="B94" t="s">
        <v>1584</v>
      </c>
      <c r="C94" s="20" t="s">
        <v>372</v>
      </c>
      <c r="D94" s="12" t="s">
        <v>371</v>
      </c>
      <c r="E94" s="29">
        <v>0.8</v>
      </c>
      <c r="F94" s="30" t="s">
        <v>1441</v>
      </c>
      <c r="G94" s="1"/>
      <c r="H94" s="34"/>
      <c r="I94" s="35"/>
      <c r="J94" s="1"/>
      <c r="K94" s="34"/>
      <c r="L94" s="31"/>
    </row>
    <row r="95" spans="1:12" ht="12.75">
      <c r="A95" t="s">
        <v>839</v>
      </c>
      <c r="B95" t="s">
        <v>1584</v>
      </c>
      <c r="C95" s="20" t="s">
        <v>290</v>
      </c>
      <c r="D95" s="12" t="s">
        <v>1586</v>
      </c>
      <c r="E95" s="29">
        <v>0.3</v>
      </c>
      <c r="F95" s="30" t="s">
        <v>1441</v>
      </c>
      <c r="G95" s="1"/>
      <c r="H95" s="34"/>
      <c r="I95" s="35"/>
      <c r="J95" s="1"/>
      <c r="K95" s="34"/>
      <c r="L95" s="31"/>
    </row>
    <row r="96" spans="1:12" ht="12.75">
      <c r="A96" t="s">
        <v>839</v>
      </c>
      <c r="B96" t="s">
        <v>1584</v>
      </c>
      <c r="C96" s="20" t="s">
        <v>374</v>
      </c>
      <c r="D96" s="12" t="s">
        <v>373</v>
      </c>
      <c r="E96" s="29">
        <v>0.3</v>
      </c>
      <c r="F96" s="30" t="s">
        <v>1441</v>
      </c>
      <c r="H96" s="34"/>
      <c r="I96" s="35"/>
      <c r="J96" s="1"/>
      <c r="K96" s="34"/>
      <c r="L96" s="31"/>
    </row>
    <row r="97" spans="1:12" ht="12.75">
      <c r="A97" t="s">
        <v>819</v>
      </c>
      <c r="B97" t="s">
        <v>1987</v>
      </c>
      <c r="C97" s="20" t="s">
        <v>292</v>
      </c>
      <c r="D97" s="12" t="s">
        <v>1988</v>
      </c>
      <c r="E97" s="29">
        <v>1</v>
      </c>
      <c r="F97" s="30" t="s">
        <v>1441</v>
      </c>
      <c r="H97" s="34"/>
      <c r="I97" s="35"/>
      <c r="J97" s="1"/>
      <c r="K97" s="34"/>
      <c r="L97" s="31"/>
    </row>
    <row r="98" spans="1:12" ht="12.75">
      <c r="A98" t="s">
        <v>819</v>
      </c>
      <c r="B98" t="s">
        <v>1987</v>
      </c>
      <c r="C98" s="20" t="s">
        <v>294</v>
      </c>
      <c r="D98" s="12" t="s">
        <v>1989</v>
      </c>
      <c r="E98" s="29">
        <v>1</v>
      </c>
      <c r="F98" s="30" t="s">
        <v>1441</v>
      </c>
      <c r="H98" s="33"/>
      <c r="I98" s="35"/>
      <c r="J98" s="1"/>
      <c r="K98" s="33"/>
      <c r="L98" s="31"/>
    </row>
    <row r="99" spans="1:12" ht="12.75">
      <c r="A99" t="s">
        <v>819</v>
      </c>
      <c r="B99" t="s">
        <v>1987</v>
      </c>
      <c r="C99" s="20" t="s">
        <v>296</v>
      </c>
      <c r="D99" s="12" t="s">
        <v>1990</v>
      </c>
      <c r="E99" s="29">
        <v>1</v>
      </c>
      <c r="F99" s="30" t="s">
        <v>1441</v>
      </c>
      <c r="H99" s="33"/>
      <c r="I99" s="35"/>
      <c r="J99" s="11"/>
      <c r="K99" s="34"/>
      <c r="L99" s="31"/>
    </row>
    <row r="100" spans="1:12" ht="12.75">
      <c r="A100" t="s">
        <v>819</v>
      </c>
      <c r="B100" t="s">
        <v>1987</v>
      </c>
      <c r="C100" s="20" t="s">
        <v>298</v>
      </c>
      <c r="D100" s="12" t="s">
        <v>1991</v>
      </c>
      <c r="E100" s="29">
        <v>1</v>
      </c>
      <c r="F100" s="30" t="s">
        <v>1441</v>
      </c>
      <c r="H100" s="33"/>
      <c r="I100" s="35"/>
      <c r="J100" s="11"/>
      <c r="K100" s="34"/>
      <c r="L100" s="31"/>
    </row>
    <row r="101" spans="1:12" ht="12.75">
      <c r="A101" t="s">
        <v>819</v>
      </c>
      <c r="B101" t="s">
        <v>1987</v>
      </c>
      <c r="C101" s="20" t="s">
        <v>300</v>
      </c>
      <c r="D101" s="12" t="s">
        <v>1992</v>
      </c>
      <c r="E101" s="29">
        <v>1</v>
      </c>
      <c r="F101" s="30" t="s">
        <v>1441</v>
      </c>
      <c r="H101" s="33"/>
      <c r="I101" s="35"/>
      <c r="J101" s="1"/>
      <c r="K101" s="33"/>
      <c r="L101" s="31"/>
    </row>
    <row r="102" spans="1:12" ht="12.75">
      <c r="A102" t="s">
        <v>819</v>
      </c>
      <c r="B102" t="s">
        <v>1987</v>
      </c>
      <c r="C102" s="20" t="s">
        <v>302</v>
      </c>
      <c r="D102" s="12" t="s">
        <v>1993</v>
      </c>
      <c r="E102" s="29">
        <v>1</v>
      </c>
      <c r="F102" s="30" t="s">
        <v>1441</v>
      </c>
      <c r="H102" s="34"/>
      <c r="I102" s="7"/>
      <c r="J102" s="1"/>
      <c r="K102" s="33"/>
      <c r="L102" s="31"/>
    </row>
    <row r="103" spans="1:12" ht="12.75">
      <c r="A103" t="s">
        <v>819</v>
      </c>
      <c r="B103" t="s">
        <v>1987</v>
      </c>
      <c r="C103" s="20" t="s">
        <v>304</v>
      </c>
      <c r="D103" s="12" t="s">
        <v>1994</v>
      </c>
      <c r="E103" s="29">
        <v>1</v>
      </c>
      <c r="F103" s="30" t="s">
        <v>1441</v>
      </c>
      <c r="H103" s="34"/>
      <c r="I103" s="7"/>
      <c r="J103" s="1"/>
      <c r="K103" s="33"/>
      <c r="L103" s="31"/>
    </row>
    <row r="104" spans="1:12" ht="12.75">
      <c r="A104" t="s">
        <v>819</v>
      </c>
      <c r="B104" t="s">
        <v>1987</v>
      </c>
      <c r="C104" s="20" t="s">
        <v>306</v>
      </c>
      <c r="D104" s="12" t="s">
        <v>1995</v>
      </c>
      <c r="E104" s="29">
        <v>1</v>
      </c>
      <c r="F104" s="30" t="s">
        <v>1441</v>
      </c>
      <c r="H104" s="34"/>
      <c r="I104" s="7"/>
      <c r="J104" s="1"/>
      <c r="K104" s="33"/>
      <c r="L104" s="31"/>
    </row>
    <row r="105" spans="1:12" ht="12.75">
      <c r="A105" t="s">
        <v>819</v>
      </c>
      <c r="B105" t="s">
        <v>1987</v>
      </c>
      <c r="C105" s="20" t="s">
        <v>308</v>
      </c>
      <c r="D105" s="12" t="s">
        <v>1996</v>
      </c>
      <c r="E105" s="29">
        <v>1</v>
      </c>
      <c r="F105" s="30" t="s">
        <v>1441</v>
      </c>
      <c r="H105" s="34"/>
      <c r="I105" s="7"/>
      <c r="J105" s="1"/>
      <c r="K105" s="33"/>
      <c r="L105" s="31"/>
    </row>
    <row r="106" spans="1:12" ht="12.75">
      <c r="A106" t="s">
        <v>819</v>
      </c>
      <c r="B106" t="s">
        <v>1987</v>
      </c>
      <c r="C106" s="20" t="s">
        <v>310</v>
      </c>
      <c r="D106" s="12" t="s">
        <v>1997</v>
      </c>
      <c r="E106" s="29">
        <v>1</v>
      </c>
      <c r="F106" s="30" t="s">
        <v>1441</v>
      </c>
      <c r="H106" s="34"/>
      <c r="I106" s="7"/>
      <c r="J106" s="1"/>
      <c r="K106" s="33"/>
      <c r="L106" s="31"/>
    </row>
    <row r="107" spans="1:12" ht="12.75">
      <c r="A107" t="s">
        <v>819</v>
      </c>
      <c r="B107" s="1" t="s">
        <v>1987</v>
      </c>
      <c r="C107" s="7" t="s">
        <v>312</v>
      </c>
      <c r="D107" s="12" t="s">
        <v>1998</v>
      </c>
      <c r="E107" s="29">
        <v>1</v>
      </c>
      <c r="F107" s="30" t="s">
        <v>1441</v>
      </c>
      <c r="H107" s="34"/>
      <c r="I107" s="7"/>
      <c r="J107" s="1"/>
      <c r="K107" s="33"/>
      <c r="L107" s="31"/>
    </row>
    <row r="108" spans="1:12" ht="12.75">
      <c r="A108" t="s">
        <v>819</v>
      </c>
      <c r="B108" s="1" t="s">
        <v>1987</v>
      </c>
      <c r="C108" s="7" t="s">
        <v>314</v>
      </c>
      <c r="D108" s="12" t="s">
        <v>1999</v>
      </c>
      <c r="E108" s="29">
        <v>1</v>
      </c>
      <c r="F108" s="30" t="s">
        <v>1441</v>
      </c>
      <c r="H108" s="34"/>
      <c r="I108" s="7"/>
      <c r="K108" s="33"/>
      <c r="L108" s="31"/>
    </row>
    <row r="109" spans="1:12" ht="12.75">
      <c r="A109" s="31" t="s">
        <v>1601</v>
      </c>
      <c r="B109" s="11" t="s">
        <v>1473</v>
      </c>
      <c r="C109" s="7" t="s">
        <v>360</v>
      </c>
      <c r="D109" s="12" t="s">
        <v>1602</v>
      </c>
      <c r="E109" s="29">
        <v>1</v>
      </c>
      <c r="F109" s="30" t="s">
        <v>1441</v>
      </c>
      <c r="H109" s="34"/>
      <c r="I109" s="7"/>
      <c r="K109" s="33"/>
      <c r="L109" s="31"/>
    </row>
    <row r="110" spans="1:12" ht="12.75">
      <c r="A110" s="31" t="s">
        <v>1601</v>
      </c>
      <c r="B110" s="11" t="s">
        <v>1473</v>
      </c>
      <c r="C110" s="7" t="s">
        <v>362</v>
      </c>
      <c r="D110" s="12" t="s">
        <v>1603</v>
      </c>
      <c r="E110" s="29">
        <v>1</v>
      </c>
      <c r="F110" s="30" t="s">
        <v>1441</v>
      </c>
      <c r="H110" s="34"/>
      <c r="I110" s="7"/>
      <c r="K110" s="33"/>
      <c r="L110" s="31"/>
    </row>
    <row r="111" spans="1:12" ht="12.75">
      <c r="A111" s="31" t="s">
        <v>1604</v>
      </c>
      <c r="B111" s="11" t="s">
        <v>1605</v>
      </c>
      <c r="C111" s="7" t="s">
        <v>27</v>
      </c>
      <c r="D111" t="s">
        <v>1606</v>
      </c>
      <c r="E111" s="29">
        <v>0.6</v>
      </c>
      <c r="F111" s="30" t="s">
        <v>1441</v>
      </c>
      <c r="H111" s="34"/>
      <c r="I111" s="7"/>
      <c r="K111" s="33"/>
      <c r="L111" s="31"/>
    </row>
    <row r="112" spans="1:12" ht="12.75">
      <c r="A112" s="31" t="s">
        <v>1604</v>
      </c>
      <c r="B112" s="11" t="s">
        <v>1605</v>
      </c>
      <c r="C112" s="7" t="s">
        <v>31</v>
      </c>
      <c r="D112" t="s">
        <v>1607</v>
      </c>
      <c r="E112" s="29">
        <v>0.6</v>
      </c>
      <c r="F112" s="30" t="s">
        <v>1441</v>
      </c>
      <c r="H112" s="34"/>
      <c r="I112" s="7"/>
      <c r="K112" s="33"/>
      <c r="L112" s="31"/>
    </row>
    <row r="113" spans="1:12" ht="12.75">
      <c r="A113" s="31" t="s">
        <v>1604</v>
      </c>
      <c r="B113" s="11" t="s">
        <v>1605</v>
      </c>
      <c r="C113" s="7" t="s">
        <v>34</v>
      </c>
      <c r="D113" t="s">
        <v>1608</v>
      </c>
      <c r="E113" s="29">
        <v>0.1</v>
      </c>
      <c r="F113" s="30" t="s">
        <v>1441</v>
      </c>
      <c r="H113" s="34"/>
      <c r="I113" s="7"/>
      <c r="K113" s="33"/>
      <c r="L113" s="31"/>
    </row>
    <row r="114" spans="1:12" ht="12.75">
      <c r="A114" s="31" t="s">
        <v>1604</v>
      </c>
      <c r="B114" s="11" t="s">
        <v>1605</v>
      </c>
      <c r="C114" s="7" t="s">
        <v>36</v>
      </c>
      <c r="D114" t="s">
        <v>1609</v>
      </c>
      <c r="E114" s="29">
        <v>0.1</v>
      </c>
      <c r="F114" s="30" t="s">
        <v>1441</v>
      </c>
      <c r="H114" s="33"/>
      <c r="I114" s="35"/>
      <c r="K114" s="33"/>
      <c r="L114" s="31"/>
    </row>
    <row r="115" spans="1:12" ht="12.75">
      <c r="A115" t="s">
        <v>559</v>
      </c>
      <c r="B115" s="11" t="s">
        <v>1610</v>
      </c>
      <c r="C115" s="7" t="s">
        <v>1451</v>
      </c>
      <c r="E115" s="29">
        <v>0.1</v>
      </c>
      <c r="F115" s="30" t="s">
        <v>1441</v>
      </c>
      <c r="H115" s="33"/>
      <c r="I115" s="35"/>
      <c r="K115" s="34"/>
      <c r="L115" s="31"/>
    </row>
    <row r="116" spans="1:12" ht="12.75">
      <c r="A116" s="31" t="s">
        <v>1612</v>
      </c>
      <c r="B116" s="11" t="s">
        <v>1473</v>
      </c>
      <c r="C116" s="7" t="s">
        <v>274</v>
      </c>
      <c r="D116" s="12" t="s">
        <v>1613</v>
      </c>
      <c r="E116" s="29">
        <v>0.96</v>
      </c>
      <c r="F116" s="30" t="s">
        <v>1441</v>
      </c>
      <c r="H116" s="34"/>
      <c r="I116" s="35"/>
      <c r="K116" s="34"/>
      <c r="L116" s="31"/>
    </row>
    <row r="117" spans="1:12" ht="12.75">
      <c r="A117" s="31" t="s">
        <v>1612</v>
      </c>
      <c r="B117" s="11" t="s">
        <v>1473</v>
      </c>
      <c r="C117" s="7" t="s">
        <v>276</v>
      </c>
      <c r="D117" s="12" t="s">
        <v>1614</v>
      </c>
      <c r="E117" s="29">
        <v>0.96</v>
      </c>
      <c r="F117" s="30" t="s">
        <v>1441</v>
      </c>
      <c r="H117" s="34"/>
      <c r="I117" s="35"/>
      <c r="K117" s="34"/>
      <c r="L117" s="31"/>
    </row>
    <row r="118" spans="1:12" ht="12.75">
      <c r="A118" s="31" t="s">
        <v>1615</v>
      </c>
      <c r="B118" s="11" t="s">
        <v>1616</v>
      </c>
      <c r="C118" s="7" t="s">
        <v>516</v>
      </c>
      <c r="D118" s="12"/>
      <c r="E118" s="29">
        <v>0.9</v>
      </c>
      <c r="F118" s="30" t="s">
        <v>1441</v>
      </c>
      <c r="H118" s="34"/>
      <c r="I118" s="35"/>
      <c r="K118" s="34"/>
      <c r="L118" s="31"/>
    </row>
    <row r="119" spans="1:13" ht="12.75">
      <c r="A119" t="s">
        <v>1615</v>
      </c>
      <c r="B119" t="s">
        <v>1617</v>
      </c>
      <c r="C119" s="7" t="s">
        <v>516</v>
      </c>
      <c r="E119" s="39">
        <v>0.1</v>
      </c>
      <c r="F119" s="30" t="s">
        <v>1441</v>
      </c>
      <c r="H119" s="34"/>
      <c r="I119" s="7"/>
      <c r="K119" s="34"/>
      <c r="L119" s="31"/>
      <c r="M119" s="1"/>
    </row>
    <row r="120" spans="1:13" ht="12.75">
      <c r="A120" s="31" t="s">
        <v>1618</v>
      </c>
      <c r="B120" s="11" t="s">
        <v>1619</v>
      </c>
      <c r="C120" s="7" t="s">
        <v>278</v>
      </c>
      <c r="D120" s="12" t="s">
        <v>1620</v>
      </c>
      <c r="E120" s="29">
        <v>0.98</v>
      </c>
      <c r="F120" s="30" t="s">
        <v>1441</v>
      </c>
      <c r="H120" s="34"/>
      <c r="I120" s="7"/>
      <c r="K120" s="34"/>
      <c r="L120" s="31"/>
      <c r="M120" s="1"/>
    </row>
    <row r="121" spans="1:13" ht="12.75">
      <c r="A121" s="31" t="s">
        <v>1618</v>
      </c>
      <c r="B121" s="31" t="s">
        <v>1621</v>
      </c>
      <c r="C121" s="20" t="s">
        <v>292</v>
      </c>
      <c r="D121" s="12" t="s">
        <v>1877</v>
      </c>
      <c r="E121" s="29">
        <v>1</v>
      </c>
      <c r="F121" s="30" t="s">
        <v>1441</v>
      </c>
      <c r="H121" s="34"/>
      <c r="I121" s="7"/>
      <c r="J121" s="1"/>
      <c r="K121" s="34"/>
      <c r="L121" s="31"/>
      <c r="M121" s="1"/>
    </row>
    <row r="122" spans="1:13" ht="12.75">
      <c r="A122" s="31" t="s">
        <v>1618</v>
      </c>
      <c r="B122" s="31" t="s">
        <v>1621</v>
      </c>
      <c r="C122" s="20" t="s">
        <v>294</v>
      </c>
      <c r="D122" s="12" t="s">
        <v>1878</v>
      </c>
      <c r="E122" s="29">
        <v>1</v>
      </c>
      <c r="F122" s="30" t="s">
        <v>1441</v>
      </c>
      <c r="H122" s="34"/>
      <c r="I122" s="7"/>
      <c r="J122" s="1"/>
      <c r="K122" s="34"/>
      <c r="L122" s="31"/>
      <c r="M122" s="1"/>
    </row>
    <row r="123" spans="1:13" ht="12.75">
      <c r="A123" s="31" t="s">
        <v>1618</v>
      </c>
      <c r="B123" s="31" t="s">
        <v>1621</v>
      </c>
      <c r="C123" s="20" t="s">
        <v>296</v>
      </c>
      <c r="D123" s="12" t="s">
        <v>1879</v>
      </c>
      <c r="E123" s="29">
        <v>1</v>
      </c>
      <c r="F123" s="30" t="s">
        <v>1441</v>
      </c>
      <c r="H123" s="34"/>
      <c r="I123" s="7"/>
      <c r="J123" s="1"/>
      <c r="K123" s="34"/>
      <c r="L123" s="31"/>
      <c r="M123" s="1"/>
    </row>
    <row r="124" spans="1:13" ht="12.75">
      <c r="A124" s="31" t="s">
        <v>1618</v>
      </c>
      <c r="B124" s="31" t="s">
        <v>1621</v>
      </c>
      <c r="C124" s="20" t="s">
        <v>298</v>
      </c>
      <c r="D124" s="12" t="s">
        <v>1880</v>
      </c>
      <c r="E124" s="29">
        <v>1</v>
      </c>
      <c r="F124" s="30" t="s">
        <v>1441</v>
      </c>
      <c r="H124" s="34"/>
      <c r="I124" s="7"/>
      <c r="J124" s="1"/>
      <c r="K124" s="34"/>
      <c r="L124" s="31"/>
      <c r="M124" s="1"/>
    </row>
    <row r="125" spans="1:13" ht="12.75">
      <c r="A125" s="31" t="s">
        <v>1618</v>
      </c>
      <c r="B125" s="31" t="s">
        <v>1621</v>
      </c>
      <c r="C125" s="20" t="s">
        <v>300</v>
      </c>
      <c r="D125" s="12" t="s">
        <v>1881</v>
      </c>
      <c r="E125" s="29">
        <v>1</v>
      </c>
      <c r="F125" s="30" t="s">
        <v>1441</v>
      </c>
      <c r="H125" s="34"/>
      <c r="I125" s="7"/>
      <c r="J125" s="1"/>
      <c r="K125" s="34"/>
      <c r="L125" s="31"/>
      <c r="M125" s="1"/>
    </row>
    <row r="126" spans="1:13" ht="12.75">
      <c r="A126" s="31" t="s">
        <v>1618</v>
      </c>
      <c r="B126" s="31" t="s">
        <v>1621</v>
      </c>
      <c r="C126" s="20" t="s">
        <v>302</v>
      </c>
      <c r="D126" s="12" t="s">
        <v>1882</v>
      </c>
      <c r="E126" s="29">
        <v>1</v>
      </c>
      <c r="F126" s="30" t="s">
        <v>1441</v>
      </c>
      <c r="H126" s="34"/>
      <c r="I126" s="7"/>
      <c r="J126" s="1"/>
      <c r="K126" s="34"/>
      <c r="L126" s="31"/>
      <c r="M126" s="1"/>
    </row>
    <row r="127" spans="1:13" ht="12.75">
      <c r="A127" s="31" t="s">
        <v>1618</v>
      </c>
      <c r="B127" s="31" t="s">
        <v>1628</v>
      </c>
      <c r="C127" s="20" t="s">
        <v>304</v>
      </c>
      <c r="D127" s="12" t="s">
        <v>1883</v>
      </c>
      <c r="E127" s="29">
        <v>1</v>
      </c>
      <c r="F127" s="30" t="s">
        <v>1441</v>
      </c>
      <c r="H127" s="34"/>
      <c r="I127" s="7"/>
      <c r="J127" s="1"/>
      <c r="K127" s="34"/>
      <c r="L127" s="31"/>
      <c r="M127" s="1"/>
    </row>
    <row r="128" spans="1:12" ht="12.75">
      <c r="A128" s="31" t="s">
        <v>1618</v>
      </c>
      <c r="B128" s="31" t="s">
        <v>1628</v>
      </c>
      <c r="C128" s="20" t="s">
        <v>306</v>
      </c>
      <c r="D128" s="12" t="s">
        <v>1884</v>
      </c>
      <c r="E128" s="29">
        <v>1</v>
      </c>
      <c r="F128" s="30" t="s">
        <v>1441</v>
      </c>
      <c r="H128" s="34"/>
      <c r="I128" s="7"/>
      <c r="J128" s="1"/>
      <c r="K128" s="34"/>
      <c r="L128" s="31"/>
    </row>
    <row r="129" spans="1:12" ht="12.75">
      <c r="A129" s="31" t="s">
        <v>1618</v>
      </c>
      <c r="B129" s="31" t="s">
        <v>1628</v>
      </c>
      <c r="C129" s="20" t="s">
        <v>308</v>
      </c>
      <c r="D129" s="12" t="s">
        <v>1885</v>
      </c>
      <c r="E129" s="29">
        <v>1</v>
      </c>
      <c r="F129" s="30" t="s">
        <v>1441</v>
      </c>
      <c r="H129" s="33"/>
      <c r="I129" s="35"/>
      <c r="J129" s="11"/>
      <c r="K129" s="34"/>
      <c r="L129" s="31"/>
    </row>
    <row r="130" spans="1:12" ht="12.75">
      <c r="A130" s="31" t="s">
        <v>1618</v>
      </c>
      <c r="B130" s="31" t="s">
        <v>1628</v>
      </c>
      <c r="C130" s="20" t="s">
        <v>310</v>
      </c>
      <c r="D130" s="12" t="s">
        <v>1886</v>
      </c>
      <c r="E130" s="29">
        <v>1</v>
      </c>
      <c r="F130" s="30" t="s">
        <v>1441</v>
      </c>
      <c r="H130" s="33"/>
      <c r="I130" s="35"/>
      <c r="J130" s="11"/>
      <c r="K130" s="34"/>
      <c r="L130" s="31"/>
    </row>
    <row r="131" spans="1:12" ht="12.75">
      <c r="A131" s="31" t="s">
        <v>1618</v>
      </c>
      <c r="B131" s="31" t="s">
        <v>1628</v>
      </c>
      <c r="C131" s="20" t="s">
        <v>312</v>
      </c>
      <c r="D131" s="12" t="s">
        <v>1887</v>
      </c>
      <c r="E131" s="29">
        <v>1</v>
      </c>
      <c r="F131" s="30" t="s">
        <v>1441</v>
      </c>
      <c r="H131" s="33"/>
      <c r="I131" s="35"/>
      <c r="J131" s="11"/>
      <c r="K131" s="33"/>
      <c r="L131" s="31"/>
    </row>
    <row r="132" spans="1:12" ht="12.75">
      <c r="A132" s="31" t="s">
        <v>1618</v>
      </c>
      <c r="B132" s="31" t="s">
        <v>1628</v>
      </c>
      <c r="C132" s="20" t="s">
        <v>314</v>
      </c>
      <c r="D132" s="12" t="s">
        <v>1888</v>
      </c>
      <c r="E132" s="29">
        <v>1</v>
      </c>
      <c r="F132" s="30" t="s">
        <v>1441</v>
      </c>
      <c r="H132" s="33"/>
      <c r="I132" s="35"/>
      <c r="J132" s="11"/>
      <c r="K132" s="34"/>
      <c r="L132" s="31"/>
    </row>
    <row r="133" spans="1:12" ht="12.75">
      <c r="A133" s="31" t="s">
        <v>843</v>
      </c>
      <c r="B133" s="11" t="s">
        <v>1525</v>
      </c>
      <c r="C133" s="20" t="s">
        <v>374</v>
      </c>
      <c r="D133" s="12" t="s">
        <v>373</v>
      </c>
      <c r="E133" s="29">
        <v>0.3</v>
      </c>
      <c r="F133" s="30" t="s">
        <v>1441</v>
      </c>
      <c r="H133" s="33"/>
      <c r="I133" s="35"/>
      <c r="J133" s="11"/>
      <c r="K133" s="34"/>
      <c r="L133" s="31"/>
    </row>
    <row r="134" spans="1:12" ht="12.75">
      <c r="A134" s="31" t="s">
        <v>843</v>
      </c>
      <c r="B134" s="11" t="s">
        <v>1635</v>
      </c>
      <c r="C134" s="20" t="s">
        <v>290</v>
      </c>
      <c r="D134" s="12" t="s">
        <v>1586</v>
      </c>
      <c r="E134" s="29">
        <v>0.3</v>
      </c>
      <c r="F134" s="30" t="s">
        <v>1441</v>
      </c>
      <c r="H134" s="33"/>
      <c r="I134" s="7"/>
      <c r="J134" s="11"/>
      <c r="K134" s="33"/>
      <c r="L134" s="31"/>
    </row>
    <row r="135" spans="1:12" ht="12.75">
      <c r="A135" s="31" t="s">
        <v>889</v>
      </c>
      <c r="B135" s="11" t="s">
        <v>1636</v>
      </c>
      <c r="C135" s="20" t="s">
        <v>374</v>
      </c>
      <c r="D135" s="12" t="s">
        <v>373</v>
      </c>
      <c r="E135" s="29">
        <v>0.3</v>
      </c>
      <c r="F135" s="30" t="s">
        <v>1441</v>
      </c>
      <c r="H135" s="33"/>
      <c r="I135" s="7"/>
      <c r="J135" s="11"/>
      <c r="K135" s="33"/>
      <c r="L135" s="31"/>
    </row>
    <row r="136" spans="1:12" ht="12.75">
      <c r="A136" s="31" t="s">
        <v>889</v>
      </c>
      <c r="B136" s="11" t="s">
        <v>1636</v>
      </c>
      <c r="C136" s="20" t="s">
        <v>290</v>
      </c>
      <c r="D136" s="12" t="s">
        <v>1586</v>
      </c>
      <c r="E136" s="29">
        <v>0.3</v>
      </c>
      <c r="F136" s="30" t="s">
        <v>1441</v>
      </c>
      <c r="H136" s="33"/>
      <c r="I136" s="7"/>
      <c r="J136" s="11"/>
      <c r="K136" s="33"/>
      <c r="L136" s="31"/>
    </row>
    <row r="137" spans="1:12" ht="12.75">
      <c r="A137" s="31" t="s">
        <v>1637</v>
      </c>
      <c r="B137" s="11" t="s">
        <v>1638</v>
      </c>
      <c r="C137" s="7" t="s">
        <v>316</v>
      </c>
      <c r="D137" s="12" t="s">
        <v>1874</v>
      </c>
      <c r="E137" s="29">
        <v>1</v>
      </c>
      <c r="F137" s="30" t="s">
        <v>1441</v>
      </c>
      <c r="H137" s="33"/>
      <c r="I137" s="7"/>
      <c r="J137" s="11"/>
      <c r="K137" s="33"/>
      <c r="L137" s="31"/>
    </row>
    <row r="138" spans="1:12" ht="12.75">
      <c r="A138" s="31" t="s">
        <v>1637</v>
      </c>
      <c r="B138" s="11" t="s">
        <v>1640</v>
      </c>
      <c r="C138" s="7" t="s">
        <v>1451</v>
      </c>
      <c r="D138" s="12"/>
      <c r="E138" s="29">
        <v>0.15</v>
      </c>
      <c r="F138" s="30" t="s">
        <v>1441</v>
      </c>
      <c r="J138" s="12"/>
      <c r="L138" s="31"/>
    </row>
    <row r="139" spans="1:12" ht="12.75">
      <c r="A139" s="31" t="s">
        <v>1637</v>
      </c>
      <c r="B139" s="31" t="s">
        <v>1641</v>
      </c>
      <c r="C139" s="7" t="s">
        <v>1451</v>
      </c>
      <c r="E139" s="29">
        <v>0.15</v>
      </c>
      <c r="F139" s="30" t="s">
        <v>1441</v>
      </c>
      <c r="J139" s="12"/>
      <c r="L139" s="31"/>
    </row>
    <row r="140" spans="1:12" ht="12.75">
      <c r="A140" s="31" t="s">
        <v>1637</v>
      </c>
      <c r="B140" s="31" t="s">
        <v>1642</v>
      </c>
      <c r="C140" s="7" t="s">
        <v>1451</v>
      </c>
      <c r="E140" s="29">
        <v>0.15</v>
      </c>
      <c r="F140" s="30" t="s">
        <v>1441</v>
      </c>
      <c r="J140" s="12"/>
      <c r="L140" s="31"/>
    </row>
    <row r="141" spans="1:12" ht="12.75">
      <c r="A141" s="31" t="s">
        <v>1643</v>
      </c>
      <c r="B141" s="11" t="s">
        <v>1473</v>
      </c>
      <c r="C141" s="7" t="s">
        <v>280</v>
      </c>
      <c r="D141" s="12" t="s">
        <v>1644</v>
      </c>
      <c r="E141" s="29">
        <v>0.96</v>
      </c>
      <c r="F141" s="30" t="s">
        <v>1441</v>
      </c>
      <c r="J141" s="12"/>
      <c r="L141" s="31"/>
    </row>
    <row r="142" spans="1:12" ht="12.75">
      <c r="A142" s="31" t="s">
        <v>1643</v>
      </c>
      <c r="B142" s="11" t="s">
        <v>1473</v>
      </c>
      <c r="C142" s="20" t="s">
        <v>282</v>
      </c>
      <c r="D142" s="12" t="s">
        <v>1645</v>
      </c>
      <c r="E142" s="29">
        <v>0.96</v>
      </c>
      <c r="F142" s="30" t="s">
        <v>1441</v>
      </c>
      <c r="J142" s="12"/>
      <c r="L142" s="31"/>
    </row>
    <row r="143" spans="1:12" ht="12.75">
      <c r="A143" s="31" t="s">
        <v>1646</v>
      </c>
      <c r="B143" s="11" t="s">
        <v>1647</v>
      </c>
      <c r="C143" s="20" t="s">
        <v>364</v>
      </c>
      <c r="D143" s="12" t="s">
        <v>1648</v>
      </c>
      <c r="E143" s="29">
        <v>0.96</v>
      </c>
      <c r="F143" s="30" t="s">
        <v>1441</v>
      </c>
      <c r="J143" s="12"/>
      <c r="L143" s="31"/>
    </row>
    <row r="144" spans="1:12" ht="12.75">
      <c r="A144" s="31" t="s">
        <v>1646</v>
      </c>
      <c r="B144" s="11" t="s">
        <v>1647</v>
      </c>
      <c r="C144" s="20" t="s">
        <v>366</v>
      </c>
      <c r="D144" s="12" t="s">
        <v>1649</v>
      </c>
      <c r="E144" s="29">
        <v>0.96</v>
      </c>
      <c r="F144" s="30" t="s">
        <v>1441</v>
      </c>
      <c r="J144" s="12"/>
      <c r="L144" s="31"/>
    </row>
    <row r="145" spans="1:12" ht="12.75">
      <c r="A145" t="s">
        <v>1650</v>
      </c>
      <c r="B145" s="12" t="s">
        <v>517</v>
      </c>
      <c r="C145" s="7" t="s">
        <v>518</v>
      </c>
      <c r="D145" s="12"/>
      <c r="E145" s="29">
        <v>0.7</v>
      </c>
      <c r="F145" s="30" t="s">
        <v>1441</v>
      </c>
      <c r="J145" s="12"/>
      <c r="L145" s="31"/>
    </row>
    <row r="146" spans="1:12" ht="12.75">
      <c r="A146" t="s">
        <v>1650</v>
      </c>
      <c r="B146" s="12" t="s">
        <v>519</v>
      </c>
      <c r="C146" s="7" t="s">
        <v>520</v>
      </c>
      <c r="D146" s="12"/>
      <c r="E146" s="29">
        <v>0.8</v>
      </c>
      <c r="F146" s="30" t="s">
        <v>1441</v>
      </c>
      <c r="I146" s="38"/>
      <c r="L146" s="31"/>
    </row>
    <row r="147" spans="1:12" ht="12.75">
      <c r="A147" t="s">
        <v>1650</v>
      </c>
      <c r="B147" s="12" t="s">
        <v>519</v>
      </c>
      <c r="C147" s="7" t="s">
        <v>521</v>
      </c>
      <c r="D147" s="12"/>
      <c r="E147" s="29">
        <v>0.8</v>
      </c>
      <c r="F147" s="30" t="s">
        <v>1441</v>
      </c>
      <c r="I147" s="38"/>
      <c r="L147" s="31"/>
    </row>
    <row r="148" spans="1:12" ht="12.75">
      <c r="A148" t="s">
        <v>1650</v>
      </c>
      <c r="B148" s="12" t="s">
        <v>522</v>
      </c>
      <c r="C148" s="7" t="s">
        <v>523</v>
      </c>
      <c r="D148" s="12"/>
      <c r="E148" s="29">
        <v>0.7</v>
      </c>
      <c r="F148" s="30" t="s">
        <v>1441</v>
      </c>
      <c r="I148" s="38"/>
      <c r="L148" s="31"/>
    </row>
    <row r="149" spans="1:12" ht="12.75">
      <c r="A149" s="31" t="s">
        <v>1650</v>
      </c>
      <c r="B149" s="12" t="s">
        <v>1651</v>
      </c>
      <c r="C149" s="20" t="s">
        <v>156</v>
      </c>
      <c r="D149" s="12" t="s">
        <v>1652</v>
      </c>
      <c r="E149" s="29">
        <v>0.95</v>
      </c>
      <c r="F149" s="30" t="s">
        <v>1441</v>
      </c>
      <c r="I149" s="38"/>
      <c r="L149" s="31"/>
    </row>
    <row r="150" spans="1:12" ht="12.75">
      <c r="A150" s="31" t="s">
        <v>1650</v>
      </c>
      <c r="B150" s="12" t="s">
        <v>1651</v>
      </c>
      <c r="C150" s="20" t="s">
        <v>158</v>
      </c>
      <c r="D150" s="12" t="s">
        <v>1653</v>
      </c>
      <c r="E150" s="29">
        <v>0.95</v>
      </c>
      <c r="F150" s="30" t="s">
        <v>1441</v>
      </c>
      <c r="I150" s="38"/>
      <c r="L150" s="31"/>
    </row>
    <row r="151" spans="1:12" ht="12.75">
      <c r="A151" s="1" t="s">
        <v>1650</v>
      </c>
      <c r="B151" s="11" t="s">
        <v>1654</v>
      </c>
      <c r="C151" s="20" t="s">
        <v>67</v>
      </c>
      <c r="D151" s="12" t="s">
        <v>66</v>
      </c>
      <c r="E151" s="29">
        <v>0.9</v>
      </c>
      <c r="F151" s="30" t="s">
        <v>1441</v>
      </c>
      <c r="I151" s="38"/>
      <c r="L151" s="31"/>
    </row>
    <row r="152" spans="1:12" ht="12.75">
      <c r="A152" s="31" t="s">
        <v>716</v>
      </c>
      <c r="B152" s="31" t="s">
        <v>1655</v>
      </c>
      <c r="C152" s="20" t="s">
        <v>182</v>
      </c>
      <c r="D152" s="12" t="s">
        <v>1741</v>
      </c>
      <c r="E152" s="29">
        <v>1</v>
      </c>
      <c r="F152" s="30" t="s">
        <v>1441</v>
      </c>
      <c r="I152" s="38"/>
      <c r="L152" s="31"/>
    </row>
    <row r="153" spans="1:12" ht="12.75">
      <c r="A153" s="31" t="s">
        <v>716</v>
      </c>
      <c r="B153" s="31" t="s">
        <v>1910</v>
      </c>
      <c r="C153" s="20" t="s">
        <v>184</v>
      </c>
      <c r="D153" s="12" t="s">
        <v>2000</v>
      </c>
      <c r="E153" s="29">
        <v>1</v>
      </c>
      <c r="F153" s="30" t="s">
        <v>1441</v>
      </c>
      <c r="I153" s="38"/>
      <c r="L153" s="31"/>
    </row>
    <row r="154" spans="1:12" ht="12.75">
      <c r="A154" s="31" t="s">
        <v>716</v>
      </c>
      <c r="B154" s="31" t="s">
        <v>1910</v>
      </c>
      <c r="C154" s="20" t="s">
        <v>186</v>
      </c>
      <c r="D154" s="12" t="s">
        <v>2001</v>
      </c>
      <c r="E154" s="29">
        <v>1</v>
      </c>
      <c r="F154" s="30" t="s">
        <v>1441</v>
      </c>
      <c r="I154" s="38"/>
      <c r="J154" s="12"/>
      <c r="L154" s="31"/>
    </row>
    <row r="155" spans="1:12" ht="12.75">
      <c r="A155" s="31" t="s">
        <v>716</v>
      </c>
      <c r="B155" s="31" t="s">
        <v>1910</v>
      </c>
      <c r="C155" s="20" t="s">
        <v>188</v>
      </c>
      <c r="D155" s="12" t="s">
        <v>2002</v>
      </c>
      <c r="E155" s="29">
        <v>1</v>
      </c>
      <c r="F155" s="30" t="s">
        <v>1441</v>
      </c>
      <c r="I155" s="38"/>
      <c r="J155" s="12"/>
      <c r="L155" s="31"/>
    </row>
    <row r="156" spans="1:12" ht="12.75">
      <c r="A156" s="31" t="s">
        <v>716</v>
      </c>
      <c r="B156" s="31" t="s">
        <v>1910</v>
      </c>
      <c r="C156" s="20" t="s">
        <v>190</v>
      </c>
      <c r="D156" s="12" t="s">
        <v>2003</v>
      </c>
      <c r="E156" s="29">
        <v>1</v>
      </c>
      <c r="F156" s="30" t="s">
        <v>1441</v>
      </c>
      <c r="I156" s="38"/>
      <c r="J156" s="12"/>
      <c r="L156" s="31"/>
    </row>
    <row r="157" spans="1:12" ht="12.75">
      <c r="A157" s="31" t="s">
        <v>716</v>
      </c>
      <c r="B157" s="31" t="s">
        <v>1910</v>
      </c>
      <c r="C157" s="20" t="s">
        <v>192</v>
      </c>
      <c r="D157" s="12" t="s">
        <v>2004</v>
      </c>
      <c r="E157" s="29">
        <v>1</v>
      </c>
      <c r="F157" s="30" t="s">
        <v>1441</v>
      </c>
      <c r="H157" s="33"/>
      <c r="I157" s="35"/>
      <c r="J157" s="11"/>
      <c r="K157" s="33"/>
      <c r="L157" s="31"/>
    </row>
    <row r="158" spans="1:12" ht="12.75">
      <c r="A158" s="31" t="s">
        <v>716</v>
      </c>
      <c r="B158" s="31" t="s">
        <v>1662</v>
      </c>
      <c r="C158" s="20" t="s">
        <v>194</v>
      </c>
      <c r="D158" s="12" t="s">
        <v>1751</v>
      </c>
      <c r="E158" s="29">
        <v>1</v>
      </c>
      <c r="F158" s="30" t="s">
        <v>1441</v>
      </c>
      <c r="H158" s="33"/>
      <c r="I158" s="35"/>
      <c r="J158" s="11"/>
      <c r="K158" s="34"/>
      <c r="L158" s="31"/>
    </row>
    <row r="159" spans="1:12" ht="12.75">
      <c r="A159" s="31" t="s">
        <v>716</v>
      </c>
      <c r="B159" s="31" t="s">
        <v>1911</v>
      </c>
      <c r="C159" s="20" t="s">
        <v>196</v>
      </c>
      <c r="D159" s="12" t="s">
        <v>1752</v>
      </c>
      <c r="E159" s="29">
        <v>1</v>
      </c>
      <c r="F159" s="30" t="s">
        <v>1441</v>
      </c>
      <c r="H159" s="33"/>
      <c r="I159" s="35"/>
      <c r="J159" s="11"/>
      <c r="K159" s="34"/>
      <c r="L159" s="31"/>
    </row>
    <row r="160" spans="1:12" ht="12.75">
      <c r="A160" s="31" t="s">
        <v>716</v>
      </c>
      <c r="B160" s="31" t="s">
        <v>1911</v>
      </c>
      <c r="C160" s="20" t="s">
        <v>198</v>
      </c>
      <c r="D160" s="12" t="s">
        <v>1753</v>
      </c>
      <c r="E160" s="29">
        <v>1</v>
      </c>
      <c r="F160" s="30" t="s">
        <v>1441</v>
      </c>
      <c r="H160" s="33"/>
      <c r="I160" s="35"/>
      <c r="J160" s="11"/>
      <c r="K160" s="34"/>
      <c r="L160" s="31"/>
    </row>
    <row r="161" spans="1:12" ht="12.75">
      <c r="A161" s="31" t="s">
        <v>716</v>
      </c>
      <c r="B161" s="31" t="s">
        <v>1911</v>
      </c>
      <c r="C161" s="20" t="s">
        <v>200</v>
      </c>
      <c r="D161" s="12" t="s">
        <v>1754</v>
      </c>
      <c r="E161" s="29">
        <v>1</v>
      </c>
      <c r="F161" s="30" t="s">
        <v>1441</v>
      </c>
      <c r="H161" s="33"/>
      <c r="I161" s="35"/>
      <c r="J161" s="1"/>
      <c r="K161" s="33"/>
      <c r="L161" s="31"/>
    </row>
    <row r="162" spans="1:12" ht="12.75">
      <c r="A162" s="31" t="s">
        <v>716</v>
      </c>
      <c r="B162" s="31" t="s">
        <v>1911</v>
      </c>
      <c r="C162" s="20" t="s">
        <v>202</v>
      </c>
      <c r="D162" s="12" t="s">
        <v>2005</v>
      </c>
      <c r="E162" s="29">
        <v>1</v>
      </c>
      <c r="F162" s="30" t="s">
        <v>1441</v>
      </c>
      <c r="H162" s="33"/>
      <c r="I162" s="35"/>
      <c r="J162" s="1"/>
      <c r="K162" s="33"/>
      <c r="L162" s="31"/>
    </row>
    <row r="163" spans="1:12" ht="12.75">
      <c r="A163" s="31" t="s">
        <v>716</v>
      </c>
      <c r="B163" s="31" t="s">
        <v>1911</v>
      </c>
      <c r="C163" s="20" t="s">
        <v>204</v>
      </c>
      <c r="D163" s="12" t="s">
        <v>1756</v>
      </c>
      <c r="E163" s="29">
        <v>1</v>
      </c>
      <c r="F163" s="30" t="s">
        <v>1441</v>
      </c>
      <c r="H163" s="33"/>
      <c r="I163" s="35"/>
      <c r="J163" s="1"/>
      <c r="K163" s="33"/>
      <c r="L163" s="31"/>
    </row>
    <row r="164" spans="1:12" ht="12.75">
      <c r="A164" s="1" t="s">
        <v>736</v>
      </c>
      <c r="B164" s="11" t="s">
        <v>1669</v>
      </c>
      <c r="C164" s="20" t="s">
        <v>206</v>
      </c>
      <c r="D164" s="21" t="s">
        <v>2006</v>
      </c>
      <c r="E164" s="29">
        <v>1</v>
      </c>
      <c r="F164" s="30" t="s">
        <v>1441</v>
      </c>
      <c r="H164" s="33"/>
      <c r="I164" s="35"/>
      <c r="J164" s="1"/>
      <c r="K164" s="33"/>
      <c r="L164" s="31"/>
    </row>
    <row r="165" spans="1:12" ht="12.75">
      <c r="A165" t="s">
        <v>1671</v>
      </c>
      <c r="B165" s="12" t="s">
        <v>1473</v>
      </c>
      <c r="C165" s="20" t="s">
        <v>284</v>
      </c>
      <c r="D165" s="12" t="s">
        <v>1672</v>
      </c>
      <c r="E165" s="29">
        <v>0.96</v>
      </c>
      <c r="F165" s="30" t="s">
        <v>1441</v>
      </c>
      <c r="I165" s="38"/>
      <c r="J165" s="12"/>
      <c r="K165" s="34"/>
      <c r="L165" s="31"/>
    </row>
    <row r="166" spans="1:12" ht="12.75">
      <c r="A166" s="1" t="s">
        <v>1671</v>
      </c>
      <c r="B166" s="11" t="s">
        <v>1473</v>
      </c>
      <c r="C166" s="20" t="s">
        <v>286</v>
      </c>
      <c r="D166" s="12" t="s">
        <v>1673</v>
      </c>
      <c r="E166" s="29">
        <v>0.96</v>
      </c>
      <c r="F166" s="30" t="s">
        <v>1441</v>
      </c>
      <c r="I166" s="38"/>
      <c r="J166" s="12"/>
      <c r="K166" s="33"/>
      <c r="L166" s="31"/>
    </row>
    <row r="167" spans="1:12" ht="12.75">
      <c r="A167" s="1" t="s">
        <v>1674</v>
      </c>
      <c r="B167" s="11" t="s">
        <v>1675</v>
      </c>
      <c r="C167" s="30" t="s">
        <v>1451</v>
      </c>
      <c r="D167" s="12"/>
      <c r="F167" s="30" t="s">
        <v>1441</v>
      </c>
      <c r="I167" s="38"/>
      <c r="J167" s="12"/>
      <c r="K167" s="33"/>
      <c r="L167" s="31"/>
    </row>
    <row r="168" spans="1:12" ht="12.75">
      <c r="A168" s="1" t="s">
        <v>1676</v>
      </c>
      <c r="B168" s="11" t="s">
        <v>1619</v>
      </c>
      <c r="C168" s="20" t="s">
        <v>288</v>
      </c>
      <c r="D168" s="12" t="s">
        <v>1677</v>
      </c>
      <c r="E168" s="29">
        <v>0.96</v>
      </c>
      <c r="F168" s="30" t="s">
        <v>1441</v>
      </c>
      <c r="I168" s="38"/>
      <c r="L168" s="31"/>
    </row>
    <row r="169" spans="1:12" ht="12.75">
      <c r="A169" s="1" t="s">
        <v>1676</v>
      </c>
      <c r="B169" s="11" t="s">
        <v>1616</v>
      </c>
      <c r="C169" s="7" t="s">
        <v>1678</v>
      </c>
      <c r="D169" s="12"/>
      <c r="E169" s="29">
        <v>0.75</v>
      </c>
      <c r="F169" s="30" t="s">
        <v>1441</v>
      </c>
      <c r="I169" s="38"/>
      <c r="L169" s="31"/>
    </row>
    <row r="170" spans="1:12" ht="12.75">
      <c r="A170" s="1" t="s">
        <v>1679</v>
      </c>
      <c r="B170" s="11" t="s">
        <v>1680</v>
      </c>
      <c r="C170" s="7" t="s">
        <v>1678</v>
      </c>
      <c r="D170" s="12"/>
      <c r="E170" s="29">
        <v>0.05</v>
      </c>
      <c r="F170" s="30" t="s">
        <v>1441</v>
      </c>
      <c r="L170" s="31"/>
    </row>
    <row r="171" spans="1:12" ht="12.75">
      <c r="A171" s="31" t="s">
        <v>688</v>
      </c>
      <c r="B171" s="31" t="s">
        <v>1681</v>
      </c>
      <c r="C171" s="30" t="s">
        <v>1451</v>
      </c>
      <c r="F171" s="30" t="s">
        <v>1441</v>
      </c>
      <c r="L171" s="31"/>
    </row>
    <row r="172" spans="1:12" ht="12.75">
      <c r="A172" s="31" t="s">
        <v>688</v>
      </c>
      <c r="B172" s="31" t="s">
        <v>1682</v>
      </c>
      <c r="C172" s="30" t="s">
        <v>1451</v>
      </c>
      <c r="F172" s="30" t="s">
        <v>1441</v>
      </c>
      <c r="L172" s="31"/>
    </row>
    <row r="173" spans="1:12" ht="12.75">
      <c r="A173" s="1" t="s">
        <v>713</v>
      </c>
      <c r="B173" s="31" t="s">
        <v>1617</v>
      </c>
      <c r="C173" s="7" t="s">
        <v>1678</v>
      </c>
      <c r="E173" s="29">
        <v>0.2</v>
      </c>
      <c r="F173" s="30" t="s">
        <v>1441</v>
      </c>
      <c r="L173" s="31"/>
    </row>
    <row r="174" spans="1:12" ht="12.75">
      <c r="A174" s="1" t="s">
        <v>713</v>
      </c>
      <c r="B174" s="31" t="s">
        <v>1683</v>
      </c>
      <c r="C174" s="7" t="s">
        <v>1684</v>
      </c>
      <c r="E174" s="29">
        <v>0.2</v>
      </c>
      <c r="F174" s="30" t="s">
        <v>1441</v>
      </c>
      <c r="L174" s="31"/>
    </row>
    <row r="175" spans="1:12" ht="12.75">
      <c r="A175" s="1" t="s">
        <v>713</v>
      </c>
      <c r="B175" s="31" t="s">
        <v>1685</v>
      </c>
      <c r="C175" s="30" t="s">
        <v>1451</v>
      </c>
      <c r="F175" s="30" t="s">
        <v>1441</v>
      </c>
      <c r="G175" s="56"/>
      <c r="L175" s="31"/>
    </row>
    <row r="176" spans="1:12" ht="12.75">
      <c r="A176" s="1" t="s">
        <v>713</v>
      </c>
      <c r="B176" s="31" t="s">
        <v>1686</v>
      </c>
      <c r="C176" s="7" t="s">
        <v>262</v>
      </c>
      <c r="D176" s="12" t="s">
        <v>1687</v>
      </c>
      <c r="E176" s="29">
        <v>0.3</v>
      </c>
      <c r="F176" s="30" t="s">
        <v>1441</v>
      </c>
      <c r="L176" s="31"/>
    </row>
    <row r="177" spans="1:12" ht="12.75">
      <c r="A177" s="1" t="s">
        <v>786</v>
      </c>
      <c r="B177" s="31" t="s">
        <v>1688</v>
      </c>
      <c r="C177" s="20" t="s">
        <v>180</v>
      </c>
      <c r="D177" s="12" t="s">
        <v>1689</v>
      </c>
      <c r="E177" s="29">
        <v>0.8</v>
      </c>
      <c r="F177" s="30" t="s">
        <v>1441</v>
      </c>
      <c r="G177" s="56"/>
      <c r="L177" s="31"/>
    </row>
    <row r="178" spans="1:12" ht="12.75">
      <c r="A178" s="1" t="s">
        <v>786</v>
      </c>
      <c r="B178" s="31" t="s">
        <v>1688</v>
      </c>
      <c r="C178" s="7" t="s">
        <v>262</v>
      </c>
      <c r="D178" s="12" t="s">
        <v>1687</v>
      </c>
      <c r="E178" s="29">
        <v>0.4</v>
      </c>
      <c r="F178" s="30" t="s">
        <v>1441</v>
      </c>
      <c r="L178" s="31"/>
    </row>
    <row r="179" spans="1:12" ht="12.75">
      <c r="A179" s="1" t="s">
        <v>786</v>
      </c>
      <c r="B179" s="31" t="s">
        <v>1688</v>
      </c>
      <c r="C179" s="7" t="s">
        <v>260</v>
      </c>
      <c r="D179" s="12" t="s">
        <v>1690</v>
      </c>
      <c r="E179" s="29">
        <v>0.8</v>
      </c>
      <c r="F179" s="30" t="s">
        <v>1441</v>
      </c>
      <c r="L179" s="31"/>
    </row>
    <row r="180" spans="1:12" ht="12.75">
      <c r="A180" s="1" t="s">
        <v>786</v>
      </c>
      <c r="B180" s="31" t="s">
        <v>1688</v>
      </c>
      <c r="C180" s="7" t="s">
        <v>264</v>
      </c>
      <c r="E180" s="29">
        <v>0.3</v>
      </c>
      <c r="F180" s="30" t="s">
        <v>1441</v>
      </c>
      <c r="L180" s="31"/>
    </row>
    <row r="181" spans="1:12" ht="12.75">
      <c r="A181" s="1" t="s">
        <v>786</v>
      </c>
      <c r="B181" s="11" t="s">
        <v>1691</v>
      </c>
      <c r="C181" s="7" t="s">
        <v>264</v>
      </c>
      <c r="D181" s="12" t="s">
        <v>1692</v>
      </c>
      <c r="E181" s="29">
        <v>0.4</v>
      </c>
      <c r="F181" s="30" t="s">
        <v>1441</v>
      </c>
      <c r="L181" s="31"/>
    </row>
    <row r="182" spans="1:12" ht="12.75">
      <c r="A182" s="1" t="s">
        <v>786</v>
      </c>
      <c r="B182" s="11" t="s">
        <v>1693</v>
      </c>
      <c r="C182" s="7" t="s">
        <v>260</v>
      </c>
      <c r="D182" s="12" t="s">
        <v>1690</v>
      </c>
      <c r="E182" s="29">
        <v>0.1</v>
      </c>
      <c r="F182" s="30" t="s">
        <v>1441</v>
      </c>
      <c r="L182" s="31"/>
    </row>
    <row r="183" spans="1:12" ht="12.75">
      <c r="A183" s="1" t="s">
        <v>1694</v>
      </c>
      <c r="B183" s="11" t="s">
        <v>1695</v>
      </c>
      <c r="C183" s="30" t="s">
        <v>1451</v>
      </c>
      <c r="D183" s="12"/>
      <c r="F183" s="30" t="s">
        <v>1441</v>
      </c>
      <c r="L183" s="31"/>
    </row>
    <row r="184" spans="1:12" ht="12.75">
      <c r="A184" s="1" t="s">
        <v>1696</v>
      </c>
      <c r="B184" s="11" t="s">
        <v>1473</v>
      </c>
      <c r="C184" s="20" t="s">
        <v>156</v>
      </c>
      <c r="D184" s="12" t="s">
        <v>1697</v>
      </c>
      <c r="E184" s="29">
        <v>0.96</v>
      </c>
      <c r="F184" s="30" t="s">
        <v>1441</v>
      </c>
      <c r="L184" s="31"/>
    </row>
    <row r="185" spans="1:12" ht="12.75">
      <c r="A185" s="1" t="s">
        <v>1696</v>
      </c>
      <c r="B185" s="11" t="s">
        <v>1473</v>
      </c>
      <c r="C185" s="20" t="s">
        <v>158</v>
      </c>
      <c r="D185" s="12" t="s">
        <v>1698</v>
      </c>
      <c r="E185" s="29">
        <v>0.96</v>
      </c>
      <c r="F185" s="30" t="s">
        <v>1441</v>
      </c>
      <c r="L185" s="31"/>
    </row>
    <row r="186" spans="1:12" ht="12.75">
      <c r="A186" s="31" t="s">
        <v>1699</v>
      </c>
      <c r="B186" s="11" t="s">
        <v>1700</v>
      </c>
      <c r="C186" s="20" t="s">
        <v>234</v>
      </c>
      <c r="D186" s="12" t="s">
        <v>1701</v>
      </c>
      <c r="E186" s="29">
        <v>1</v>
      </c>
      <c r="F186" s="30" t="s">
        <v>1441</v>
      </c>
      <c r="L186" s="31"/>
    </row>
    <row r="187" spans="1:12" ht="12.75">
      <c r="A187" s="31" t="s">
        <v>1702</v>
      </c>
      <c r="B187" s="11" t="s">
        <v>1703</v>
      </c>
      <c r="C187" s="20" t="s">
        <v>236</v>
      </c>
      <c r="D187" s="12" t="s">
        <v>1704</v>
      </c>
      <c r="E187" s="29">
        <v>1</v>
      </c>
      <c r="F187" s="30" t="s">
        <v>1441</v>
      </c>
      <c r="L187" s="31"/>
    </row>
    <row r="188" spans="1:12" ht="12.75">
      <c r="A188" s="31" t="s">
        <v>1702</v>
      </c>
      <c r="B188" s="11" t="s">
        <v>1703</v>
      </c>
      <c r="C188" s="20" t="s">
        <v>238</v>
      </c>
      <c r="D188" s="12" t="s">
        <v>1705</v>
      </c>
      <c r="E188" s="29">
        <v>1</v>
      </c>
      <c r="F188" s="30" t="s">
        <v>1441</v>
      </c>
      <c r="L188" s="31"/>
    </row>
    <row r="189" spans="1:12" ht="12.75">
      <c r="A189" s="31" t="s">
        <v>1702</v>
      </c>
      <c r="B189" s="11" t="s">
        <v>1706</v>
      </c>
      <c r="C189" s="20" t="s">
        <v>240</v>
      </c>
      <c r="D189" s="12" t="s">
        <v>1707</v>
      </c>
      <c r="E189" s="29">
        <v>0.96</v>
      </c>
      <c r="F189" s="30" t="s">
        <v>1441</v>
      </c>
      <c r="L189" s="31"/>
    </row>
    <row r="190" spans="1:12" ht="12.75">
      <c r="A190" s="31" t="s">
        <v>1702</v>
      </c>
      <c r="B190" s="11" t="s">
        <v>1706</v>
      </c>
      <c r="C190" s="20" t="s">
        <v>242</v>
      </c>
      <c r="D190" s="12" t="s">
        <v>1708</v>
      </c>
      <c r="E190" s="29">
        <v>0.96</v>
      </c>
      <c r="F190" s="30" t="s">
        <v>1441</v>
      </c>
      <c r="L190" s="31"/>
    </row>
    <row r="191" spans="1:12" ht="12.75">
      <c r="A191" s="31" t="s">
        <v>1702</v>
      </c>
      <c r="B191" s="11" t="s">
        <v>1709</v>
      </c>
      <c r="C191" s="7" t="s">
        <v>513</v>
      </c>
      <c r="D191" s="12" t="s">
        <v>1710</v>
      </c>
      <c r="E191" s="29">
        <v>0.4</v>
      </c>
      <c r="F191" s="30" t="s">
        <v>1441</v>
      </c>
      <c r="L191" s="31"/>
    </row>
    <row r="192" spans="1:12" ht="12.75">
      <c r="A192" s="31" t="s">
        <v>1702</v>
      </c>
      <c r="B192" s="11" t="s">
        <v>1709</v>
      </c>
      <c r="C192" s="20" t="s">
        <v>258</v>
      </c>
      <c r="D192" s="12" t="s">
        <v>1711</v>
      </c>
      <c r="E192" s="29">
        <v>0.8</v>
      </c>
      <c r="F192" s="30" t="s">
        <v>1441</v>
      </c>
      <c r="L192" s="31"/>
    </row>
    <row r="193" spans="1:12" ht="12.75">
      <c r="A193" s="31" t="s">
        <v>1702</v>
      </c>
      <c r="B193" s="11" t="s">
        <v>1709</v>
      </c>
      <c r="C193" s="20" t="s">
        <v>244</v>
      </c>
      <c r="D193" s="12" t="s">
        <v>1712</v>
      </c>
      <c r="E193" s="29">
        <v>0.8</v>
      </c>
      <c r="F193" s="30" t="s">
        <v>1441</v>
      </c>
      <c r="L193" s="31"/>
    </row>
    <row r="194" spans="1:12" ht="12.75">
      <c r="A194" s="31" t="s">
        <v>1702</v>
      </c>
      <c r="B194" s="11" t="s">
        <v>1713</v>
      </c>
      <c r="C194" s="7" t="s">
        <v>1714</v>
      </c>
      <c r="D194" s="12"/>
      <c r="E194" s="29">
        <v>0.95</v>
      </c>
      <c r="F194" s="30" t="s">
        <v>1441</v>
      </c>
      <c r="L194" s="31"/>
    </row>
    <row r="195" spans="1:12" ht="12.75">
      <c r="A195" s="31" t="s">
        <v>1702</v>
      </c>
      <c r="B195" s="11" t="s">
        <v>1715</v>
      </c>
      <c r="C195" s="7" t="s">
        <v>512</v>
      </c>
      <c r="D195" s="12" t="s">
        <v>511</v>
      </c>
      <c r="E195" s="29" t="s">
        <v>1716</v>
      </c>
      <c r="F195" s="30" t="s">
        <v>1441</v>
      </c>
      <c r="L195" s="31"/>
    </row>
    <row r="196" spans="1:12" ht="12.75">
      <c r="A196" s="31" t="s">
        <v>1702</v>
      </c>
      <c r="B196" s="11" t="s">
        <v>1715</v>
      </c>
      <c r="C196" s="7" t="s">
        <v>488</v>
      </c>
      <c r="D196" s="12" t="s">
        <v>487</v>
      </c>
      <c r="E196" s="29" t="s">
        <v>1716</v>
      </c>
      <c r="F196" s="30" t="s">
        <v>1441</v>
      </c>
      <c r="L196" s="31"/>
    </row>
    <row r="197" spans="1:12" ht="12.75">
      <c r="A197" s="31" t="s">
        <v>1702</v>
      </c>
      <c r="B197" s="11" t="s">
        <v>1715</v>
      </c>
      <c r="C197" s="7" t="s">
        <v>154</v>
      </c>
      <c r="D197" s="12" t="s">
        <v>1717</v>
      </c>
      <c r="E197" s="29" t="s">
        <v>1716</v>
      </c>
      <c r="F197" s="30" t="s">
        <v>1441</v>
      </c>
      <c r="L197" s="31"/>
    </row>
    <row r="198" spans="1:12" ht="12.75">
      <c r="A198" s="31" t="s">
        <v>1702</v>
      </c>
      <c r="B198" s="11" t="s">
        <v>1715</v>
      </c>
      <c r="C198" s="7" t="s">
        <v>490</v>
      </c>
      <c r="D198" t="s">
        <v>1718</v>
      </c>
      <c r="E198" s="29" t="s">
        <v>1716</v>
      </c>
      <c r="F198" s="30" t="s">
        <v>1441</v>
      </c>
      <c r="L198" s="31"/>
    </row>
    <row r="199" spans="1:12" ht="12.75">
      <c r="A199" t="s">
        <v>627</v>
      </c>
      <c r="B199" s="11" t="s">
        <v>1719</v>
      </c>
      <c r="C199" s="20" t="s">
        <v>246</v>
      </c>
      <c r="D199" s="12" t="s">
        <v>1720</v>
      </c>
      <c r="E199" s="29">
        <v>0.96</v>
      </c>
      <c r="F199" s="30" t="s">
        <v>1441</v>
      </c>
      <c r="L199" s="31"/>
    </row>
    <row r="200" spans="1:12" ht="12.75">
      <c r="A200" t="s">
        <v>627</v>
      </c>
      <c r="B200" s="11" t="s">
        <v>1719</v>
      </c>
      <c r="C200" s="20" t="s">
        <v>248</v>
      </c>
      <c r="D200" s="12" t="s">
        <v>1721</v>
      </c>
      <c r="E200" s="29">
        <v>0.96</v>
      </c>
      <c r="F200" s="30" t="s">
        <v>1441</v>
      </c>
      <c r="L200" s="31"/>
    </row>
    <row r="201" spans="1:12" ht="12.75">
      <c r="A201" t="s">
        <v>627</v>
      </c>
      <c r="B201" s="12" t="s">
        <v>1722</v>
      </c>
      <c r="C201" s="20" t="s">
        <v>250</v>
      </c>
      <c r="D201" s="12" t="s">
        <v>1723</v>
      </c>
      <c r="E201" s="29">
        <v>0.96</v>
      </c>
      <c r="F201" s="30" t="s">
        <v>1441</v>
      </c>
      <c r="L201" s="31"/>
    </row>
    <row r="202" spans="1:12" ht="12.75">
      <c r="A202" t="s">
        <v>627</v>
      </c>
      <c r="B202" s="12" t="s">
        <v>2007</v>
      </c>
      <c r="C202" s="20" t="s">
        <v>138</v>
      </c>
      <c r="D202" s="12" t="s">
        <v>2008</v>
      </c>
      <c r="E202" s="29">
        <v>0.15</v>
      </c>
      <c r="F202" s="30" t="s">
        <v>1441</v>
      </c>
      <c r="L202" s="31"/>
    </row>
    <row r="203" spans="1:12" ht="12.75">
      <c r="A203" t="s">
        <v>627</v>
      </c>
      <c r="B203" s="12" t="s">
        <v>2009</v>
      </c>
      <c r="C203" s="20" t="s">
        <v>152</v>
      </c>
      <c r="D203" s="12" t="s">
        <v>1948</v>
      </c>
      <c r="E203" s="29">
        <v>1</v>
      </c>
      <c r="F203" s="30" t="s">
        <v>1441</v>
      </c>
      <c r="L203" s="31"/>
    </row>
    <row r="204" spans="1:12" ht="12.75">
      <c r="A204" t="s">
        <v>627</v>
      </c>
      <c r="B204" s="12" t="s">
        <v>1722</v>
      </c>
      <c r="C204" s="20" t="s">
        <v>252</v>
      </c>
      <c r="D204" s="12" t="s">
        <v>1724</v>
      </c>
      <c r="E204" s="29">
        <v>0.96</v>
      </c>
      <c r="F204" s="30" t="s">
        <v>1441</v>
      </c>
      <c r="L204" s="31"/>
    </row>
    <row r="205" spans="1:14" ht="12.75">
      <c r="A205" t="s">
        <v>627</v>
      </c>
      <c r="B205" s="12" t="s">
        <v>2010</v>
      </c>
      <c r="C205" s="20" t="s">
        <v>126</v>
      </c>
      <c r="D205" s="28" t="s">
        <v>125</v>
      </c>
      <c r="E205" s="29">
        <v>0.15</v>
      </c>
      <c r="F205" s="30" t="s">
        <v>1441</v>
      </c>
      <c r="L205" s="31"/>
      <c r="N205" s="57"/>
    </row>
    <row r="206" spans="1:12" ht="12.75">
      <c r="A206" t="s">
        <v>627</v>
      </c>
      <c r="B206" s="12" t="s">
        <v>2011</v>
      </c>
      <c r="C206" s="20" t="s">
        <v>128</v>
      </c>
      <c r="D206" t="s">
        <v>127</v>
      </c>
      <c r="E206" s="29">
        <v>0.15</v>
      </c>
      <c r="F206" s="30" t="s">
        <v>1441</v>
      </c>
      <c r="L206" s="31"/>
    </row>
    <row r="207" spans="1:12" ht="12.75">
      <c r="A207" t="s">
        <v>627</v>
      </c>
      <c r="B207" s="12" t="s">
        <v>2011</v>
      </c>
      <c r="C207" s="20" t="s">
        <v>130</v>
      </c>
      <c r="D207" t="s">
        <v>129</v>
      </c>
      <c r="E207" s="29">
        <v>0.15</v>
      </c>
      <c r="F207" s="30" t="s">
        <v>1441</v>
      </c>
      <c r="L207" s="31"/>
    </row>
    <row r="208" spans="1:12" ht="12.75">
      <c r="A208" t="s">
        <v>627</v>
      </c>
      <c r="B208" s="12" t="s">
        <v>2011</v>
      </c>
      <c r="C208" s="20" t="s">
        <v>132</v>
      </c>
      <c r="D208" t="s">
        <v>131</v>
      </c>
      <c r="E208" s="29">
        <v>0.15</v>
      </c>
      <c r="F208" s="30" t="s">
        <v>1441</v>
      </c>
      <c r="H208" s="33"/>
      <c r="I208" s="7"/>
      <c r="J208" s="1"/>
      <c r="K208" s="33"/>
      <c r="L208" s="31"/>
    </row>
    <row r="209" spans="1:12" ht="12.75">
      <c r="A209" t="s">
        <v>627</v>
      </c>
      <c r="B209" s="12" t="s">
        <v>2011</v>
      </c>
      <c r="C209" s="20" t="s">
        <v>134</v>
      </c>
      <c r="D209" t="s">
        <v>133</v>
      </c>
      <c r="E209" s="29">
        <v>0.15</v>
      </c>
      <c r="F209" s="30" t="s">
        <v>1441</v>
      </c>
      <c r="H209" s="34"/>
      <c r="I209" s="35"/>
      <c r="J209" s="1"/>
      <c r="K209" s="33"/>
      <c r="L209" s="31"/>
    </row>
    <row r="210" spans="1:12" ht="12.75">
      <c r="A210" t="s">
        <v>627</v>
      </c>
      <c r="B210" s="12" t="s">
        <v>2011</v>
      </c>
      <c r="C210" s="20" t="s">
        <v>136</v>
      </c>
      <c r="D210" t="s">
        <v>135</v>
      </c>
      <c r="E210" s="29">
        <v>0.15</v>
      </c>
      <c r="F210" s="30" t="s">
        <v>1441</v>
      </c>
      <c r="H210" s="34"/>
      <c r="I210" s="35"/>
      <c r="J210" s="1"/>
      <c r="K210" s="33"/>
      <c r="L210" s="31"/>
    </row>
    <row r="211" spans="1:12" ht="12.75">
      <c r="A211" t="s">
        <v>627</v>
      </c>
      <c r="B211" s="12" t="s">
        <v>2012</v>
      </c>
      <c r="C211" s="20" t="s">
        <v>140</v>
      </c>
      <c r="D211" s="28" t="s">
        <v>139</v>
      </c>
      <c r="E211" s="29">
        <v>1</v>
      </c>
      <c r="F211" s="30" t="s">
        <v>1441</v>
      </c>
      <c r="H211" s="34"/>
      <c r="I211" s="35"/>
      <c r="J211" s="1"/>
      <c r="K211" s="33"/>
      <c r="L211" s="31"/>
    </row>
    <row r="212" spans="1:12" ht="12.75">
      <c r="A212" t="s">
        <v>627</v>
      </c>
      <c r="B212" s="12" t="s">
        <v>2012</v>
      </c>
      <c r="C212" s="20" t="s">
        <v>142</v>
      </c>
      <c r="D212" s="28" t="s">
        <v>141</v>
      </c>
      <c r="E212" s="29">
        <v>1</v>
      </c>
      <c r="F212" s="30" t="s">
        <v>1441</v>
      </c>
      <c r="H212" s="34"/>
      <c r="I212" s="35"/>
      <c r="J212" s="1"/>
      <c r="K212" s="33"/>
      <c r="L212" s="31"/>
    </row>
    <row r="213" spans="1:12" ht="12.75">
      <c r="A213" t="s">
        <v>627</v>
      </c>
      <c r="B213" s="12" t="s">
        <v>2012</v>
      </c>
      <c r="C213" s="20" t="s">
        <v>144</v>
      </c>
      <c r="D213" s="28" t="s">
        <v>143</v>
      </c>
      <c r="E213" s="29">
        <v>1</v>
      </c>
      <c r="F213" s="30" t="s">
        <v>1441</v>
      </c>
      <c r="H213" s="34"/>
      <c r="I213" s="35"/>
      <c r="J213" s="1"/>
      <c r="K213" s="33"/>
      <c r="L213" s="31"/>
    </row>
    <row r="214" spans="1:12" ht="12.75">
      <c r="A214" t="s">
        <v>627</v>
      </c>
      <c r="B214" s="12" t="s">
        <v>2012</v>
      </c>
      <c r="C214" s="20" t="s">
        <v>146</v>
      </c>
      <c r="D214" s="28" t="s">
        <v>145</v>
      </c>
      <c r="E214" s="29">
        <v>1</v>
      </c>
      <c r="F214" s="30" t="s">
        <v>1441</v>
      </c>
      <c r="H214" s="34"/>
      <c r="I214" s="35"/>
      <c r="J214" s="1"/>
      <c r="K214" s="33"/>
      <c r="L214" s="31"/>
    </row>
    <row r="215" spans="1:12" ht="12.75">
      <c r="A215" t="s">
        <v>627</v>
      </c>
      <c r="B215" s="12" t="s">
        <v>2012</v>
      </c>
      <c r="C215" s="20" t="s">
        <v>148</v>
      </c>
      <c r="D215" s="28" t="s">
        <v>147</v>
      </c>
      <c r="E215" s="29">
        <v>1</v>
      </c>
      <c r="F215" s="30" t="s">
        <v>1441</v>
      </c>
      <c r="H215" s="33"/>
      <c r="I215" s="35"/>
      <c r="J215" s="11"/>
      <c r="K215" s="34"/>
      <c r="L215" s="31"/>
    </row>
    <row r="216" spans="1:12" ht="12.75">
      <c r="A216" t="s">
        <v>627</v>
      </c>
      <c r="B216" s="12" t="s">
        <v>2012</v>
      </c>
      <c r="C216" s="20" t="s">
        <v>150</v>
      </c>
      <c r="D216" s="28" t="s">
        <v>149</v>
      </c>
      <c r="E216" s="29">
        <v>1</v>
      </c>
      <c r="F216" s="30" t="s">
        <v>1441</v>
      </c>
      <c r="H216" s="33"/>
      <c r="I216" s="7"/>
      <c r="J216" s="1"/>
      <c r="K216" s="33"/>
      <c r="L216" s="31"/>
    </row>
    <row r="217" spans="1:12" ht="12.75">
      <c r="A217" t="s">
        <v>627</v>
      </c>
      <c r="B217" s="12" t="s">
        <v>1729</v>
      </c>
      <c r="C217" s="30" t="s">
        <v>1451</v>
      </c>
      <c r="F217" s="30" t="s">
        <v>1441</v>
      </c>
      <c r="H217" s="34"/>
      <c r="I217" s="35"/>
      <c r="J217" s="1"/>
      <c r="K217" s="33"/>
      <c r="L217" s="31"/>
    </row>
    <row r="218" spans="1:12" ht="12.75">
      <c r="A218" s="31" t="s">
        <v>761</v>
      </c>
      <c r="B218" s="11" t="s">
        <v>1730</v>
      </c>
      <c r="C218" s="20" t="s">
        <v>254</v>
      </c>
      <c r="D218" s="12" t="s">
        <v>1731</v>
      </c>
      <c r="E218" s="29">
        <v>0.96</v>
      </c>
      <c r="F218" s="30" t="s">
        <v>1441</v>
      </c>
      <c r="H218" s="34"/>
      <c r="I218" s="35"/>
      <c r="J218" s="1"/>
      <c r="K218" s="33"/>
      <c r="L218" s="31"/>
    </row>
    <row r="219" spans="1:12" ht="12.75">
      <c r="A219" s="31" t="s">
        <v>761</v>
      </c>
      <c r="B219" s="11" t="s">
        <v>1730</v>
      </c>
      <c r="C219" s="20" t="s">
        <v>256</v>
      </c>
      <c r="D219" s="12" t="s">
        <v>1732</v>
      </c>
      <c r="E219" s="29">
        <v>0.96</v>
      </c>
      <c r="F219" s="30" t="s">
        <v>1441</v>
      </c>
      <c r="H219" s="34"/>
      <c r="I219" s="35"/>
      <c r="J219" s="1"/>
      <c r="K219" s="33"/>
      <c r="L219" s="31"/>
    </row>
    <row r="220" spans="1:12" ht="12.75">
      <c r="A220" s="31" t="s">
        <v>761</v>
      </c>
      <c r="B220" s="11" t="s">
        <v>1733</v>
      </c>
      <c r="C220" s="20" t="s">
        <v>164</v>
      </c>
      <c r="D220" s="12" t="s">
        <v>1734</v>
      </c>
      <c r="E220" s="29">
        <v>0.96</v>
      </c>
      <c r="F220" s="30" t="s">
        <v>1441</v>
      </c>
      <c r="I220" s="38"/>
      <c r="L220" s="31"/>
    </row>
    <row r="221" spans="1:12" ht="12.75">
      <c r="A221" s="31" t="s">
        <v>761</v>
      </c>
      <c r="B221" s="11" t="s">
        <v>1735</v>
      </c>
      <c r="C221" s="20"/>
      <c r="D221" s="12" t="s">
        <v>1912</v>
      </c>
      <c r="E221" s="29">
        <v>1</v>
      </c>
      <c r="F221" s="30" t="s">
        <v>1441</v>
      </c>
      <c r="H221" s="33"/>
      <c r="I221" s="35"/>
      <c r="J221" s="1"/>
      <c r="L221" s="31"/>
    </row>
    <row r="222" spans="1:12" ht="12.75">
      <c r="A222" t="s">
        <v>1737</v>
      </c>
      <c r="B222" s="12" t="s">
        <v>1738</v>
      </c>
      <c r="C222" s="20" t="s">
        <v>232</v>
      </c>
      <c r="D222" s="12" t="s">
        <v>1736</v>
      </c>
      <c r="E222" s="29">
        <v>0.15</v>
      </c>
      <c r="F222" s="30" t="s">
        <v>1441</v>
      </c>
      <c r="G222" s="1"/>
      <c r="H222" s="34"/>
      <c r="I222" s="35"/>
      <c r="J222" s="1"/>
      <c r="L222" s="31"/>
    </row>
    <row r="223" spans="1:12" ht="12.75">
      <c r="A223" s="31" t="s">
        <v>1739</v>
      </c>
      <c r="B223" s="41" t="s">
        <v>1740</v>
      </c>
      <c r="C223" s="20" t="s">
        <v>208</v>
      </c>
      <c r="D223" s="12" t="s">
        <v>1656</v>
      </c>
      <c r="E223" s="29">
        <v>0.15</v>
      </c>
      <c r="F223" s="30" t="s">
        <v>1441</v>
      </c>
      <c r="H223" s="34"/>
      <c r="I223" s="35"/>
      <c r="J223" s="1"/>
      <c r="L223" s="31"/>
    </row>
    <row r="224" spans="1:12" ht="12.75">
      <c r="A224" s="31" t="s">
        <v>1739</v>
      </c>
      <c r="B224" s="41" t="s">
        <v>1740</v>
      </c>
      <c r="C224" s="20" t="s">
        <v>210</v>
      </c>
      <c r="D224" s="12" t="s">
        <v>1657</v>
      </c>
      <c r="E224" s="29">
        <v>0.15</v>
      </c>
      <c r="F224" s="30" t="s">
        <v>1441</v>
      </c>
      <c r="H224" s="34"/>
      <c r="I224" s="35"/>
      <c r="J224" s="1"/>
      <c r="L224" s="31"/>
    </row>
    <row r="225" spans="1:12" ht="12.75">
      <c r="A225" s="31" t="s">
        <v>1739</v>
      </c>
      <c r="B225" s="41" t="s">
        <v>1740</v>
      </c>
      <c r="C225" s="20" t="s">
        <v>212</v>
      </c>
      <c r="D225" s="12" t="s">
        <v>1658</v>
      </c>
      <c r="E225" s="29">
        <v>0.15</v>
      </c>
      <c r="F225" s="30" t="s">
        <v>1441</v>
      </c>
      <c r="H225" s="34"/>
      <c r="I225" s="35"/>
      <c r="J225" s="1"/>
      <c r="L225" s="31"/>
    </row>
    <row r="226" spans="1:12" ht="12.75">
      <c r="A226" s="31" t="s">
        <v>1739</v>
      </c>
      <c r="B226" s="41" t="s">
        <v>1740</v>
      </c>
      <c r="C226" s="20" t="s">
        <v>214</v>
      </c>
      <c r="D226" s="12" t="s">
        <v>1659</v>
      </c>
      <c r="E226" s="29">
        <v>0.15</v>
      </c>
      <c r="F226" s="30" t="s">
        <v>1441</v>
      </c>
      <c r="H226" s="34"/>
      <c r="I226" s="35"/>
      <c r="J226" s="1"/>
      <c r="K226" s="33"/>
      <c r="L226" s="31"/>
    </row>
    <row r="227" spans="1:12" ht="12.75">
      <c r="A227" s="31" t="s">
        <v>1739</v>
      </c>
      <c r="B227" s="41" t="s">
        <v>1740</v>
      </c>
      <c r="C227" s="20" t="s">
        <v>216</v>
      </c>
      <c r="D227" s="12" t="s">
        <v>1660</v>
      </c>
      <c r="E227" s="29">
        <v>0.15</v>
      </c>
      <c r="F227" s="30" t="s">
        <v>1441</v>
      </c>
      <c r="H227" s="34"/>
      <c r="I227" s="35"/>
      <c r="J227" s="1"/>
      <c r="K227" s="33"/>
      <c r="L227" s="31"/>
    </row>
    <row r="228" spans="1:12" ht="12.75">
      <c r="A228" s="31" t="s">
        <v>1739</v>
      </c>
      <c r="B228" s="41" t="s">
        <v>1740</v>
      </c>
      <c r="C228" s="20" t="s">
        <v>218</v>
      </c>
      <c r="D228" s="12" t="s">
        <v>1661</v>
      </c>
      <c r="E228" s="29">
        <v>0.15</v>
      </c>
      <c r="F228" s="30" t="s">
        <v>1441</v>
      </c>
      <c r="H228" s="33"/>
      <c r="I228" s="35"/>
      <c r="J228" s="11"/>
      <c r="K228" s="34"/>
      <c r="L228" s="31"/>
    </row>
    <row r="229" spans="1:12" ht="12.75">
      <c r="A229" s="31" t="s">
        <v>1747</v>
      </c>
      <c r="B229" s="11" t="s">
        <v>1473</v>
      </c>
      <c r="C229" s="20" t="s">
        <v>166</v>
      </c>
      <c r="D229" s="12" t="s">
        <v>1748</v>
      </c>
      <c r="E229" s="29">
        <v>0.96</v>
      </c>
      <c r="F229" s="30" t="s">
        <v>1441</v>
      </c>
      <c r="H229" s="33"/>
      <c r="I229" s="35"/>
      <c r="J229" s="11"/>
      <c r="K229" s="33"/>
      <c r="L229" s="31"/>
    </row>
    <row r="230" spans="1:12" ht="12.75">
      <c r="A230" s="31" t="s">
        <v>1749</v>
      </c>
      <c r="B230" s="11" t="s">
        <v>1750</v>
      </c>
      <c r="C230" s="20" t="s">
        <v>220</v>
      </c>
      <c r="D230" s="12" t="s">
        <v>1663</v>
      </c>
      <c r="E230" s="29">
        <v>0.15</v>
      </c>
      <c r="F230" s="30" t="s">
        <v>1441</v>
      </c>
      <c r="H230" s="33"/>
      <c r="I230" s="35"/>
      <c r="J230" s="11"/>
      <c r="K230" s="33"/>
      <c r="L230" s="31"/>
    </row>
    <row r="231" spans="1:12" ht="12.75">
      <c r="A231" s="31" t="s">
        <v>1749</v>
      </c>
      <c r="B231" s="11" t="s">
        <v>1750</v>
      </c>
      <c r="C231" s="20" t="s">
        <v>222</v>
      </c>
      <c r="D231" s="12" t="s">
        <v>1664</v>
      </c>
      <c r="E231" s="29">
        <v>0.15</v>
      </c>
      <c r="F231" s="30" t="s">
        <v>1441</v>
      </c>
      <c r="H231" s="34"/>
      <c r="I231" s="35"/>
      <c r="J231" s="1"/>
      <c r="K231" s="33"/>
      <c r="L231" s="31"/>
    </row>
    <row r="232" spans="1:12" ht="12.75">
      <c r="A232" s="31" t="s">
        <v>1749</v>
      </c>
      <c r="B232" s="11" t="s">
        <v>1750</v>
      </c>
      <c r="C232" s="20" t="s">
        <v>224</v>
      </c>
      <c r="D232" s="12" t="s">
        <v>1665</v>
      </c>
      <c r="E232" s="29">
        <v>0.15</v>
      </c>
      <c r="F232" s="30" t="s">
        <v>1441</v>
      </c>
      <c r="H232" s="34"/>
      <c r="I232" s="35"/>
      <c r="J232" s="1"/>
      <c r="K232" s="33"/>
      <c r="L232" s="31"/>
    </row>
    <row r="233" spans="1:12" ht="12.75">
      <c r="A233" s="31" t="s">
        <v>1749</v>
      </c>
      <c r="B233" s="11" t="s">
        <v>1750</v>
      </c>
      <c r="C233" s="20" t="s">
        <v>226</v>
      </c>
      <c r="D233" s="12" t="s">
        <v>1666</v>
      </c>
      <c r="E233" s="29">
        <v>0.15</v>
      </c>
      <c r="F233" s="30" t="s">
        <v>1441</v>
      </c>
      <c r="H233" s="34"/>
      <c r="I233" s="35"/>
      <c r="J233" s="1"/>
      <c r="K233" s="33"/>
      <c r="L233" s="31"/>
    </row>
    <row r="234" spans="1:12" ht="12.75">
      <c r="A234" s="31" t="s">
        <v>1749</v>
      </c>
      <c r="B234" s="11" t="s">
        <v>1750</v>
      </c>
      <c r="C234" s="20" t="s">
        <v>228</v>
      </c>
      <c r="D234" s="12" t="s">
        <v>1667</v>
      </c>
      <c r="E234" s="29">
        <v>0.15</v>
      </c>
      <c r="F234" s="30" t="s">
        <v>1441</v>
      </c>
      <c r="H234" s="34"/>
      <c r="I234" s="35"/>
      <c r="J234" s="1"/>
      <c r="K234" s="33"/>
      <c r="L234" s="31"/>
    </row>
    <row r="235" spans="1:12" ht="12.75">
      <c r="A235" s="31" t="s">
        <v>1749</v>
      </c>
      <c r="B235" s="11" t="s">
        <v>1750</v>
      </c>
      <c r="C235" s="20" t="s">
        <v>230</v>
      </c>
      <c r="D235" s="12" t="s">
        <v>1668</v>
      </c>
      <c r="E235" s="29">
        <v>0.15</v>
      </c>
      <c r="F235" s="30" t="s">
        <v>1441</v>
      </c>
      <c r="H235" s="34"/>
      <c r="I235" s="35"/>
      <c r="J235" s="1"/>
      <c r="K235" s="33"/>
      <c r="L235" s="31"/>
    </row>
    <row r="236" spans="1:12" ht="12.75">
      <c r="A236" s="31" t="s">
        <v>1757</v>
      </c>
      <c r="B236" s="11" t="s">
        <v>1473</v>
      </c>
      <c r="C236" s="20" t="s">
        <v>168</v>
      </c>
      <c r="D236" s="12" t="s">
        <v>1758</v>
      </c>
      <c r="E236" s="29">
        <v>0.96</v>
      </c>
      <c r="F236" s="30" t="s">
        <v>1441</v>
      </c>
      <c r="G236" s="1"/>
      <c r="H236" s="34"/>
      <c r="I236" s="35"/>
      <c r="J236" s="1"/>
      <c r="K236" s="33"/>
      <c r="L236" s="31"/>
    </row>
    <row r="237" spans="1:12" ht="12.75">
      <c r="A237" s="31" t="s">
        <v>1759</v>
      </c>
      <c r="B237" s="11" t="s">
        <v>1760</v>
      </c>
      <c r="C237" s="7" t="s">
        <v>154</v>
      </c>
      <c r="D237" s="12" t="s">
        <v>153</v>
      </c>
      <c r="E237" s="29">
        <v>0.3</v>
      </c>
      <c r="F237" s="30" t="s">
        <v>1441</v>
      </c>
      <c r="I237" s="38"/>
      <c r="L237" s="31"/>
    </row>
    <row r="238" spans="1:12" ht="12.75">
      <c r="A238" s="31" t="s">
        <v>1761</v>
      </c>
      <c r="B238" s="11" t="s">
        <v>1762</v>
      </c>
      <c r="C238" s="7" t="s">
        <v>1451</v>
      </c>
      <c r="E238" s="36"/>
      <c r="F238" s="30" t="s">
        <v>1441</v>
      </c>
      <c r="I238" s="38"/>
      <c r="J238" s="12"/>
      <c r="L238" s="31"/>
    </row>
    <row r="239" spans="1:12" ht="12.75">
      <c r="A239" s="31" t="s">
        <v>1763</v>
      </c>
      <c r="B239" s="11" t="s">
        <v>1473</v>
      </c>
      <c r="C239" s="7" t="s">
        <v>170</v>
      </c>
      <c r="D239" s="12" t="s">
        <v>1764</v>
      </c>
      <c r="E239" s="29">
        <v>0.96</v>
      </c>
      <c r="F239" s="30" t="s">
        <v>1441</v>
      </c>
      <c r="L239" s="31"/>
    </row>
    <row r="240" spans="1:12" ht="12.75">
      <c r="A240" s="31" t="s">
        <v>1765</v>
      </c>
      <c r="B240" s="11" t="s">
        <v>1766</v>
      </c>
      <c r="C240" s="7" t="s">
        <v>488</v>
      </c>
      <c r="D240" s="12" t="s">
        <v>487</v>
      </c>
      <c r="E240" s="29">
        <v>0.3</v>
      </c>
      <c r="F240" s="30" t="s">
        <v>1441</v>
      </c>
      <c r="L240" s="31"/>
    </row>
    <row r="241" spans="1:12" ht="12.75">
      <c r="A241" s="31" t="s">
        <v>1765</v>
      </c>
      <c r="B241" s="11" t="s">
        <v>1766</v>
      </c>
      <c r="C241" s="7" t="s">
        <v>512</v>
      </c>
      <c r="D241" s="12" t="s">
        <v>1710</v>
      </c>
      <c r="E241" s="29">
        <v>0.3</v>
      </c>
      <c r="F241" s="30" t="s">
        <v>1441</v>
      </c>
      <c r="H241" s="33"/>
      <c r="I241" s="7"/>
      <c r="J241" s="1"/>
      <c r="K241" s="34"/>
      <c r="L241" s="31"/>
    </row>
    <row r="242" spans="1:12" ht="12.75">
      <c r="A242" s="31" t="s">
        <v>1768</v>
      </c>
      <c r="B242" s="11" t="s">
        <v>1769</v>
      </c>
      <c r="C242" s="7" t="s">
        <v>1451</v>
      </c>
      <c r="E242" s="36"/>
      <c r="F242" s="30" t="s">
        <v>1441</v>
      </c>
      <c r="L242" s="31"/>
    </row>
    <row r="243" spans="1:12" ht="12.75">
      <c r="A243" s="31" t="s">
        <v>1770</v>
      </c>
      <c r="B243" s="11" t="s">
        <v>1473</v>
      </c>
      <c r="C243" s="20" t="s">
        <v>172</v>
      </c>
      <c r="D243" s="12" t="s">
        <v>1771</v>
      </c>
      <c r="E243" s="29">
        <v>0.96</v>
      </c>
      <c r="F243" s="30" t="s">
        <v>1441</v>
      </c>
      <c r="G243" s="7"/>
      <c r="L243" s="31"/>
    </row>
    <row r="244" spans="1:12" ht="12.75">
      <c r="A244" s="31" t="s">
        <v>1772</v>
      </c>
      <c r="B244" s="11" t="s">
        <v>1773</v>
      </c>
      <c r="C244" s="7" t="s">
        <v>490</v>
      </c>
      <c r="D244" t="s">
        <v>489</v>
      </c>
      <c r="E244" s="29">
        <v>0.3</v>
      </c>
      <c r="F244" s="30" t="s">
        <v>1441</v>
      </c>
      <c r="L244" s="31"/>
    </row>
    <row r="245" spans="1:12" ht="12.75">
      <c r="A245" s="31" t="s">
        <v>1774</v>
      </c>
      <c r="B245" s="11" t="s">
        <v>1473</v>
      </c>
      <c r="C245" s="20" t="s">
        <v>174</v>
      </c>
      <c r="D245" s="12" t="s">
        <v>1775</v>
      </c>
      <c r="E245" s="29">
        <v>0.96</v>
      </c>
      <c r="F245" s="30" t="s">
        <v>1441</v>
      </c>
      <c r="L245" s="31"/>
    </row>
    <row r="246" spans="1:12" ht="12.75">
      <c r="A246" s="31" t="s">
        <v>1776</v>
      </c>
      <c r="B246" s="12" t="s">
        <v>1473</v>
      </c>
      <c r="C246" s="20" t="s">
        <v>176</v>
      </c>
      <c r="D246" s="12" t="s">
        <v>1777</v>
      </c>
      <c r="E246" s="29">
        <v>0.96</v>
      </c>
      <c r="F246" s="30" t="s">
        <v>1441</v>
      </c>
      <c r="L246" s="31"/>
    </row>
    <row r="247" spans="1:12" ht="12.75">
      <c r="A247" s="31" t="s">
        <v>1778</v>
      </c>
      <c r="B247" s="12" t="s">
        <v>1473</v>
      </c>
      <c r="C247" s="20" t="s">
        <v>178</v>
      </c>
      <c r="D247" s="12" t="s">
        <v>1779</v>
      </c>
      <c r="E247" s="29">
        <v>0.96</v>
      </c>
      <c r="F247" s="30" t="s">
        <v>1441</v>
      </c>
      <c r="L247" s="31"/>
    </row>
    <row r="248" spans="1:12" ht="12.75">
      <c r="A248" s="31"/>
      <c r="B248" s="1" t="s">
        <v>1780</v>
      </c>
      <c r="C248" s="20" t="s">
        <v>46</v>
      </c>
      <c r="D248" t="s">
        <v>1781</v>
      </c>
      <c r="L248" s="31"/>
    </row>
    <row r="249" spans="1:12" ht="12.75">
      <c r="A249" s="31"/>
      <c r="B249" s="1" t="s">
        <v>1780</v>
      </c>
      <c r="C249" s="20" t="s">
        <v>48</v>
      </c>
      <c r="D249" t="s">
        <v>1782</v>
      </c>
      <c r="L249" s="31"/>
    </row>
    <row r="250" spans="1:12" ht="12.75">
      <c r="A250" s="31"/>
      <c r="B250" s="1" t="s">
        <v>1780</v>
      </c>
      <c r="C250" s="20" t="s">
        <v>51</v>
      </c>
      <c r="D250" t="s">
        <v>1783</v>
      </c>
      <c r="L250" s="31"/>
    </row>
    <row r="251" spans="1:12" ht="12.75">
      <c r="A251" s="31"/>
      <c r="B251" s="1" t="s">
        <v>1784</v>
      </c>
      <c r="C251" t="s">
        <v>152</v>
      </c>
      <c r="D251" t="s">
        <v>151</v>
      </c>
      <c r="L251" s="31"/>
    </row>
    <row r="252" spans="2:12" ht="12.75">
      <c r="B252" t="s">
        <v>1785</v>
      </c>
      <c r="C252" t="s">
        <v>99</v>
      </c>
      <c r="D252" t="s">
        <v>1786</v>
      </c>
      <c r="L252" s="31"/>
    </row>
    <row r="253" spans="2:12" ht="12.75">
      <c r="B253" t="s">
        <v>1785</v>
      </c>
      <c r="C253" t="s">
        <v>102</v>
      </c>
      <c r="D253" t="s">
        <v>1787</v>
      </c>
      <c r="L253" s="31"/>
    </row>
    <row r="254" spans="2:12" ht="12.75">
      <c r="B254" t="s">
        <v>1785</v>
      </c>
      <c r="C254" t="s">
        <v>104</v>
      </c>
      <c r="D254" t="s">
        <v>1788</v>
      </c>
      <c r="L254" s="31"/>
    </row>
    <row r="255" spans="2:12" ht="12.75">
      <c r="B255" t="s">
        <v>1785</v>
      </c>
      <c r="C255" t="s">
        <v>107</v>
      </c>
      <c r="D255" t="s">
        <v>1789</v>
      </c>
      <c r="L255" s="31"/>
    </row>
    <row r="256" spans="2:12" ht="12.75">
      <c r="B256" t="s">
        <v>1785</v>
      </c>
      <c r="C256" t="s">
        <v>109</v>
      </c>
      <c r="D256" t="s">
        <v>1790</v>
      </c>
      <c r="L256" s="31"/>
    </row>
    <row r="257" spans="2:12" ht="12.75">
      <c r="B257" t="s">
        <v>1785</v>
      </c>
      <c r="C257" t="s">
        <v>113</v>
      </c>
      <c r="D257" t="s">
        <v>1791</v>
      </c>
      <c r="L257" s="31"/>
    </row>
    <row r="258" spans="2:12" ht="12.75">
      <c r="B258" t="s">
        <v>1785</v>
      </c>
      <c r="C258" t="s">
        <v>116</v>
      </c>
      <c r="D258" t="s">
        <v>1792</v>
      </c>
      <c r="L258" s="31"/>
    </row>
    <row r="259" spans="2:12" ht="12.75">
      <c r="B259" t="s">
        <v>1785</v>
      </c>
      <c r="C259" t="s">
        <v>119</v>
      </c>
      <c r="D259" t="s">
        <v>1793</v>
      </c>
      <c r="L259" s="31"/>
    </row>
    <row r="260" spans="2:12" ht="12.75">
      <c r="B260" t="s">
        <v>1785</v>
      </c>
      <c r="C260" t="s">
        <v>122</v>
      </c>
      <c r="D260" t="s">
        <v>1794</v>
      </c>
      <c r="L260" s="31"/>
    </row>
    <row r="261" spans="1:12" ht="12.75">
      <c r="A261" s="31"/>
      <c r="B261" s="1" t="s">
        <v>1795</v>
      </c>
      <c r="C261" t="s">
        <v>124</v>
      </c>
      <c r="D261" t="s">
        <v>123</v>
      </c>
      <c r="L261" s="31"/>
    </row>
    <row r="262" spans="2:12" ht="12.75">
      <c r="B262" t="s">
        <v>1796</v>
      </c>
      <c r="C262" t="s">
        <v>99</v>
      </c>
      <c r="D262" t="s">
        <v>2013</v>
      </c>
      <c r="L262" s="31"/>
    </row>
    <row r="263" spans="2:12" ht="12.75">
      <c r="B263" t="s">
        <v>1796</v>
      </c>
      <c r="C263" t="s">
        <v>102</v>
      </c>
      <c r="D263" t="s">
        <v>2014</v>
      </c>
      <c r="L263" s="31"/>
    </row>
    <row r="264" spans="2:12" ht="12.75">
      <c r="B264" t="s">
        <v>1796</v>
      </c>
      <c r="C264" t="s">
        <v>104</v>
      </c>
      <c r="D264" t="s">
        <v>2015</v>
      </c>
      <c r="L264" s="31"/>
    </row>
    <row r="265" spans="2:12" ht="12.75">
      <c r="B265" t="s">
        <v>1796</v>
      </c>
      <c r="C265" t="s">
        <v>107</v>
      </c>
      <c r="D265" t="s">
        <v>2016</v>
      </c>
      <c r="L265" s="31"/>
    </row>
    <row r="266" spans="2:12" ht="12.75">
      <c r="B266" t="s">
        <v>1796</v>
      </c>
      <c r="C266" t="s">
        <v>109</v>
      </c>
      <c r="D266" t="s">
        <v>2017</v>
      </c>
      <c r="L266" s="31"/>
    </row>
    <row r="267" spans="2:12" ht="12.75">
      <c r="B267" t="s">
        <v>1796</v>
      </c>
      <c r="C267" t="s">
        <v>113</v>
      </c>
      <c r="D267" t="s">
        <v>2018</v>
      </c>
      <c r="L267" s="31"/>
    </row>
    <row r="268" spans="2:12" ht="12.75">
      <c r="B268" t="s">
        <v>1796</v>
      </c>
      <c r="C268" t="s">
        <v>116</v>
      </c>
      <c r="D268" t="s">
        <v>2019</v>
      </c>
      <c r="L268" s="31"/>
    </row>
    <row r="269" spans="2:12" ht="12.75">
      <c r="B269" t="s">
        <v>1796</v>
      </c>
      <c r="C269" t="s">
        <v>119</v>
      </c>
      <c r="D269" t="s">
        <v>2020</v>
      </c>
      <c r="L269" s="31"/>
    </row>
    <row r="270" spans="2:12" ht="12.75">
      <c r="B270" t="s">
        <v>1796</v>
      </c>
      <c r="C270" t="s">
        <v>122</v>
      </c>
      <c r="D270" t="s">
        <v>2021</v>
      </c>
      <c r="L270" s="31"/>
    </row>
    <row r="271" spans="2:12" ht="12.75">
      <c r="B271" t="s">
        <v>1803</v>
      </c>
      <c r="C271" t="s">
        <v>96</v>
      </c>
      <c r="D271" t="s">
        <v>95</v>
      </c>
      <c r="L271" s="31"/>
    </row>
    <row r="272" ht="12.75">
      <c r="L272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W352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2" width="20.421875" style="0" customWidth="1"/>
    <col min="3" max="3" width="20.421875" style="30" customWidth="1"/>
    <col min="4" max="4" width="3.8515625" style="0" customWidth="1"/>
    <col min="5" max="5" width="7.421875" style="29" customWidth="1"/>
    <col min="6" max="6" width="20.421875" style="0" customWidth="1"/>
    <col min="7" max="7" width="3.8515625" style="0" customWidth="1"/>
    <col min="8" max="8" width="9.140625" style="0" customWidth="1"/>
    <col min="9" max="9" width="20.421875" style="30" customWidth="1"/>
    <col min="10" max="10" width="3.8515625" style="0" customWidth="1"/>
    <col min="11" max="11" width="9.140625" style="36" customWidth="1"/>
    <col min="12" max="12" width="20.421875" style="0" customWidth="1"/>
    <col min="13" max="13" width="3.8515625" style="0" customWidth="1"/>
    <col min="14" max="14" width="9.140625" style="0" customWidth="1"/>
    <col min="15" max="15" width="20.421875" style="30" customWidth="1"/>
    <col min="16" max="16" width="3.8515625" style="0" customWidth="1"/>
    <col min="17" max="17" width="9.140625" style="36" customWidth="1"/>
    <col min="18" max="18" width="20.421875" style="0" customWidth="1"/>
    <col min="19" max="19" width="3.8515625" style="0" customWidth="1"/>
    <col min="20" max="20" width="9.140625" style="0" customWidth="1"/>
    <col min="21" max="21" width="20.421875" style="30" customWidth="1"/>
    <col min="22" max="22" width="3.8515625" style="0" customWidth="1"/>
    <col min="23" max="23" width="9.140625" style="36" customWidth="1"/>
    <col min="24" max="256" width="11.57421875" style="0" customWidth="1"/>
  </cols>
  <sheetData>
    <row r="1" spans="1:23" ht="12.75">
      <c r="A1" s="1" t="s">
        <v>1429</v>
      </c>
      <c r="B1" s="1"/>
      <c r="C1" s="7" t="s">
        <v>1805</v>
      </c>
      <c r="E1" s="29" t="s">
        <v>1431</v>
      </c>
      <c r="F1" s="30" t="s">
        <v>1806</v>
      </c>
      <c r="G1" s="1"/>
      <c r="H1" s="29" t="s">
        <v>1431</v>
      </c>
      <c r="I1" s="30" t="s">
        <v>1807</v>
      </c>
      <c r="J1" s="1"/>
      <c r="K1" s="29" t="s">
        <v>1431</v>
      </c>
      <c r="L1" t="s">
        <v>1808</v>
      </c>
      <c r="N1" t="s">
        <v>1431</v>
      </c>
      <c r="O1" s="30" t="s">
        <v>1809</v>
      </c>
      <c r="Q1" s="42" t="s">
        <v>1431</v>
      </c>
      <c r="R1" t="s">
        <v>1810</v>
      </c>
      <c r="T1" t="s">
        <v>1431</v>
      </c>
      <c r="U1" s="30" t="s">
        <v>1811</v>
      </c>
      <c r="W1" s="42" t="s">
        <v>1431</v>
      </c>
    </row>
    <row r="2" spans="1:3" ht="12.75">
      <c r="A2" s="31" t="s">
        <v>1438</v>
      </c>
      <c r="B2" s="1" t="s">
        <v>1439</v>
      </c>
      <c r="C2" s="7"/>
    </row>
    <row r="3" spans="1:6" ht="12.75">
      <c r="A3" s="31" t="s">
        <v>1443</v>
      </c>
      <c r="B3" s="1" t="s">
        <v>1444</v>
      </c>
      <c r="C3" t="s">
        <v>402</v>
      </c>
      <c r="D3" s="12" t="s">
        <v>1812</v>
      </c>
      <c r="E3" s="29">
        <v>1</v>
      </c>
      <c r="F3" t="s">
        <v>1441</v>
      </c>
    </row>
    <row r="4" spans="1:6" ht="12.75">
      <c r="A4" s="31" t="s">
        <v>1443</v>
      </c>
      <c r="B4" s="1" t="s">
        <v>1444</v>
      </c>
      <c r="C4" t="s">
        <v>404</v>
      </c>
      <c r="D4" s="12" t="s">
        <v>1813</v>
      </c>
      <c r="E4" s="29">
        <v>1</v>
      </c>
      <c r="F4" t="s">
        <v>1441</v>
      </c>
    </row>
    <row r="5" spans="1:6" ht="12.75">
      <c r="A5" s="31" t="s">
        <v>1443</v>
      </c>
      <c r="B5" s="1" t="s">
        <v>1444</v>
      </c>
      <c r="C5" t="s">
        <v>406</v>
      </c>
      <c r="D5" s="12" t="s">
        <v>1814</v>
      </c>
      <c r="E5" s="29">
        <v>1</v>
      </c>
      <c r="F5" t="s">
        <v>1441</v>
      </c>
    </row>
    <row r="6" spans="1:6" ht="12.75">
      <c r="A6" s="31" t="s">
        <v>1443</v>
      </c>
      <c r="B6" s="1" t="s">
        <v>1444</v>
      </c>
      <c r="C6" t="s">
        <v>408</v>
      </c>
      <c r="D6" s="12" t="s">
        <v>1815</v>
      </c>
      <c r="E6" s="29">
        <v>1</v>
      </c>
      <c r="F6" t="s">
        <v>1441</v>
      </c>
    </row>
    <row r="7" spans="1:10" ht="12.75">
      <c r="A7" s="31" t="s">
        <v>1449</v>
      </c>
      <c r="B7" s="1" t="s">
        <v>1450</v>
      </c>
      <c r="C7" s="7"/>
      <c r="F7" t="s">
        <v>1441</v>
      </c>
      <c r="G7" s="31"/>
      <c r="H7" s="31"/>
      <c r="I7" s="7"/>
      <c r="J7" s="1"/>
    </row>
    <row r="8" spans="1:10" ht="12.75">
      <c r="A8" s="31" t="s">
        <v>1452</v>
      </c>
      <c r="B8" s="1" t="s">
        <v>1616</v>
      </c>
      <c r="C8" t="s">
        <v>418</v>
      </c>
      <c r="D8" t="s">
        <v>1816</v>
      </c>
      <c r="E8" s="29">
        <v>0.5</v>
      </c>
      <c r="F8" t="s">
        <v>1441</v>
      </c>
      <c r="G8" s="31"/>
      <c r="H8" s="31"/>
      <c r="I8" s="7"/>
      <c r="J8" s="1"/>
    </row>
    <row r="9" spans="1:10" ht="12.75">
      <c r="A9" s="31" t="s">
        <v>1452</v>
      </c>
      <c r="B9" s="1" t="s">
        <v>1616</v>
      </c>
      <c r="C9" t="s">
        <v>426</v>
      </c>
      <c r="D9" t="s">
        <v>1817</v>
      </c>
      <c r="E9" s="29">
        <v>0.5</v>
      </c>
      <c r="F9" t="s">
        <v>1441</v>
      </c>
      <c r="G9" s="31"/>
      <c r="H9" s="31"/>
      <c r="I9" s="7"/>
      <c r="J9" s="1"/>
    </row>
    <row r="10" spans="1:9" ht="12.75">
      <c r="A10" s="31" t="s">
        <v>1455</v>
      </c>
      <c r="B10" s="31" t="s">
        <v>1456</v>
      </c>
      <c r="C10" t="s">
        <v>376</v>
      </c>
      <c r="D10" t="s">
        <v>1474</v>
      </c>
      <c r="E10" s="29">
        <v>0.9</v>
      </c>
      <c r="F10" t="s">
        <v>1441</v>
      </c>
      <c r="G10" s="31"/>
      <c r="H10" s="31"/>
      <c r="I10" s="7"/>
    </row>
    <row r="11" spans="1:9" ht="12.75">
      <c r="A11" s="31" t="s">
        <v>1455</v>
      </c>
      <c r="B11" s="31" t="s">
        <v>1456</v>
      </c>
      <c r="C11" t="s">
        <v>378</v>
      </c>
      <c r="D11" t="s">
        <v>1824</v>
      </c>
      <c r="E11" s="29">
        <v>0.9</v>
      </c>
      <c r="F11" t="s">
        <v>1441</v>
      </c>
      <c r="G11" s="31"/>
      <c r="H11" s="31"/>
      <c r="I11" s="7"/>
    </row>
    <row r="12" spans="1:9" ht="12.75">
      <c r="A12" s="31" t="s">
        <v>1455</v>
      </c>
      <c r="B12" s="31" t="s">
        <v>1456</v>
      </c>
      <c r="C12" t="s">
        <v>380</v>
      </c>
      <c r="D12" t="s">
        <v>1476</v>
      </c>
      <c r="E12" s="29">
        <v>0.9</v>
      </c>
      <c r="F12" t="s">
        <v>1441</v>
      </c>
      <c r="G12" s="31"/>
      <c r="H12" s="31"/>
      <c r="I12" s="7"/>
    </row>
    <row r="13" spans="1:9" ht="12.75">
      <c r="A13" s="31" t="s">
        <v>1455</v>
      </c>
      <c r="B13" s="31" t="s">
        <v>1456</v>
      </c>
      <c r="C13" t="s">
        <v>382</v>
      </c>
      <c r="D13" t="s">
        <v>1825</v>
      </c>
      <c r="E13" s="29">
        <v>0.9</v>
      </c>
      <c r="F13" t="s">
        <v>1441</v>
      </c>
      <c r="G13" s="31"/>
      <c r="H13" s="31"/>
      <c r="I13" s="7"/>
    </row>
    <row r="14" spans="1:9" ht="12.75">
      <c r="A14" s="31" t="s">
        <v>1455</v>
      </c>
      <c r="B14" s="31" t="s">
        <v>1456</v>
      </c>
      <c r="C14" t="s">
        <v>384</v>
      </c>
      <c r="D14" t="s">
        <v>1826</v>
      </c>
      <c r="E14" s="29">
        <v>0.9</v>
      </c>
      <c r="F14" t="s">
        <v>1441</v>
      </c>
      <c r="G14" s="31"/>
      <c r="H14" s="31"/>
      <c r="I14" s="7"/>
    </row>
    <row r="15" spans="1:9" ht="12.75">
      <c r="A15" s="31" t="s">
        <v>1455</v>
      </c>
      <c r="B15" s="31" t="s">
        <v>1456</v>
      </c>
      <c r="C15" t="s">
        <v>386</v>
      </c>
      <c r="D15" t="s">
        <v>1827</v>
      </c>
      <c r="E15" s="29">
        <v>0.9</v>
      </c>
      <c r="F15" t="s">
        <v>1441</v>
      </c>
      <c r="G15" s="31"/>
      <c r="H15" s="31"/>
      <c r="I15" s="7"/>
    </row>
    <row r="16" spans="1:9" ht="12.75">
      <c r="A16" s="31" t="s">
        <v>1455</v>
      </c>
      <c r="B16" s="31" t="s">
        <v>1456</v>
      </c>
      <c r="C16" t="s">
        <v>388</v>
      </c>
      <c r="D16" t="s">
        <v>1828</v>
      </c>
      <c r="E16" s="29">
        <v>0.9</v>
      </c>
      <c r="F16" t="s">
        <v>1441</v>
      </c>
      <c r="G16" s="31"/>
      <c r="H16" s="31"/>
      <c r="I16" s="7"/>
    </row>
    <row r="17" spans="1:9" ht="12.75">
      <c r="A17" s="31" t="s">
        <v>1455</v>
      </c>
      <c r="B17" s="31" t="s">
        <v>1456</v>
      </c>
      <c r="C17" t="s">
        <v>390</v>
      </c>
      <c r="D17" t="s">
        <v>1829</v>
      </c>
      <c r="E17" s="29">
        <v>0.9</v>
      </c>
      <c r="F17" t="s">
        <v>1441</v>
      </c>
      <c r="G17" s="1"/>
      <c r="H17" s="1"/>
      <c r="I17" s="7"/>
    </row>
    <row r="18" spans="1:6" ht="12.75">
      <c r="A18" s="31" t="s">
        <v>1455</v>
      </c>
      <c r="B18" s="31" t="s">
        <v>1456</v>
      </c>
      <c r="C18" t="s">
        <v>392</v>
      </c>
      <c r="D18" t="s">
        <v>1830</v>
      </c>
      <c r="E18" s="29">
        <v>0.9</v>
      </c>
      <c r="F18" t="s">
        <v>1441</v>
      </c>
    </row>
    <row r="19" spans="1:6" ht="12.75">
      <c r="A19" s="31" t="s">
        <v>1455</v>
      </c>
      <c r="B19" s="31" t="s">
        <v>1456</v>
      </c>
      <c r="C19" t="s">
        <v>394</v>
      </c>
      <c r="D19" t="s">
        <v>1831</v>
      </c>
      <c r="E19" s="29">
        <v>0.9</v>
      </c>
      <c r="F19" t="s">
        <v>1441</v>
      </c>
    </row>
    <row r="20" spans="1:6" ht="12.75">
      <c r="A20" s="31" t="s">
        <v>1455</v>
      </c>
      <c r="B20" s="31" t="s">
        <v>1456</v>
      </c>
      <c r="C20" t="s">
        <v>396</v>
      </c>
      <c r="D20" t="s">
        <v>1832</v>
      </c>
      <c r="E20" s="29">
        <v>0.9</v>
      </c>
      <c r="F20" t="s">
        <v>1441</v>
      </c>
    </row>
    <row r="21" spans="1:6" ht="12.75">
      <c r="A21" s="31" t="s">
        <v>1455</v>
      </c>
      <c r="B21" s="31" t="s">
        <v>1456</v>
      </c>
      <c r="C21" t="s">
        <v>398</v>
      </c>
      <c r="D21" t="s">
        <v>1833</v>
      </c>
      <c r="E21" s="29">
        <v>0.9</v>
      </c>
      <c r="F21" t="s">
        <v>1441</v>
      </c>
    </row>
    <row r="22" spans="1:6" ht="12.75">
      <c r="A22" s="31" t="s">
        <v>1457</v>
      </c>
      <c r="B22" s="31" t="s">
        <v>1460</v>
      </c>
      <c r="C22" s="45" t="s">
        <v>1451</v>
      </c>
      <c r="E22" s="29">
        <v>0.9</v>
      </c>
      <c r="F22" t="s">
        <v>1441</v>
      </c>
    </row>
    <row r="23" spans="1:7" ht="12.75">
      <c r="A23" s="31" t="s">
        <v>1472</v>
      </c>
      <c r="B23" s="1" t="s">
        <v>1473</v>
      </c>
      <c r="C23" t="s">
        <v>410</v>
      </c>
      <c r="D23" t="s">
        <v>1822</v>
      </c>
      <c r="E23" s="29">
        <v>0.96</v>
      </c>
      <c r="F23" t="s">
        <v>1441</v>
      </c>
      <c r="G23" s="31"/>
    </row>
    <row r="24" spans="1:7" ht="12.75">
      <c r="A24" s="31" t="s">
        <v>1472</v>
      </c>
      <c r="B24" s="1" t="s">
        <v>1473</v>
      </c>
      <c r="C24" t="s">
        <v>412</v>
      </c>
      <c r="D24" t="s">
        <v>1823</v>
      </c>
      <c r="E24" s="29">
        <v>0.96</v>
      </c>
      <c r="F24" t="s">
        <v>1441</v>
      </c>
      <c r="G24" s="11"/>
    </row>
    <row r="25" spans="1:7" ht="12.75">
      <c r="A25" s="31" t="s">
        <v>1478</v>
      </c>
      <c r="B25" s="1" t="s">
        <v>1453</v>
      </c>
      <c r="C25" s="7"/>
      <c r="F25" t="s">
        <v>1441</v>
      </c>
      <c r="G25" s="11"/>
    </row>
    <row r="26" spans="1:7" ht="12.75">
      <c r="A26" s="31" t="s">
        <v>1480</v>
      </c>
      <c r="B26" s="31" t="s">
        <v>1481</v>
      </c>
      <c r="C26" t="s">
        <v>428</v>
      </c>
      <c r="D26" t="s">
        <v>1459</v>
      </c>
      <c r="E26" s="29">
        <v>0.5</v>
      </c>
      <c r="F26" t="s">
        <v>1441</v>
      </c>
      <c r="G26" s="11"/>
    </row>
    <row r="27" spans="1:10" ht="12.75">
      <c r="A27" s="31" t="s">
        <v>1480</v>
      </c>
      <c r="B27" s="31" t="s">
        <v>2022</v>
      </c>
      <c r="C27" t="s">
        <v>430</v>
      </c>
      <c r="D27" t="s">
        <v>1461</v>
      </c>
      <c r="E27" s="29">
        <v>0.5</v>
      </c>
      <c r="F27" t="s">
        <v>1441</v>
      </c>
      <c r="H27" s="11"/>
      <c r="I27" s="7"/>
      <c r="J27" s="1"/>
    </row>
    <row r="28" spans="1:10" ht="12.75">
      <c r="A28" s="31" t="s">
        <v>1480</v>
      </c>
      <c r="B28" s="31" t="s">
        <v>2022</v>
      </c>
      <c r="C28" t="s">
        <v>432</v>
      </c>
      <c r="D28" t="s">
        <v>1462</v>
      </c>
      <c r="E28" s="29">
        <v>0.5</v>
      </c>
      <c r="F28" t="s">
        <v>1441</v>
      </c>
      <c r="H28" s="11"/>
      <c r="I28" s="7"/>
      <c r="J28" s="1"/>
    </row>
    <row r="29" spans="1:10" ht="12.75">
      <c r="A29" s="31" t="s">
        <v>1480</v>
      </c>
      <c r="B29" s="31" t="s">
        <v>2022</v>
      </c>
      <c r="C29" t="s">
        <v>434</v>
      </c>
      <c r="D29" t="s">
        <v>1463</v>
      </c>
      <c r="E29" s="29">
        <v>0.5</v>
      </c>
      <c r="F29" t="s">
        <v>1441</v>
      </c>
      <c r="H29" s="11"/>
      <c r="I29" s="7"/>
      <c r="J29" s="1"/>
    </row>
    <row r="30" spans="1:10" ht="12.75">
      <c r="A30" s="31" t="s">
        <v>1480</v>
      </c>
      <c r="B30" s="31" t="s">
        <v>2022</v>
      </c>
      <c r="C30" t="s">
        <v>436</v>
      </c>
      <c r="D30" t="s">
        <v>1464</v>
      </c>
      <c r="E30" s="29">
        <v>0.5</v>
      </c>
      <c r="F30" t="s">
        <v>1441</v>
      </c>
      <c r="H30" s="11"/>
      <c r="I30" s="7"/>
      <c r="J30" s="1"/>
    </row>
    <row r="31" spans="1:10" ht="12.75">
      <c r="A31" s="31" t="s">
        <v>1480</v>
      </c>
      <c r="B31" s="31" t="s">
        <v>2022</v>
      </c>
      <c r="C31" t="s">
        <v>438</v>
      </c>
      <c r="D31" t="s">
        <v>1465</v>
      </c>
      <c r="E31" s="29">
        <v>0.5</v>
      </c>
      <c r="F31" t="s">
        <v>1441</v>
      </c>
      <c r="H31" s="11"/>
      <c r="I31" s="7"/>
      <c r="J31" s="1"/>
    </row>
    <row r="32" spans="1:10" ht="12.75">
      <c r="A32" s="31" t="s">
        <v>1480</v>
      </c>
      <c r="B32" s="31" t="s">
        <v>2022</v>
      </c>
      <c r="C32" t="s">
        <v>440</v>
      </c>
      <c r="D32" t="s">
        <v>1466</v>
      </c>
      <c r="E32" s="29">
        <v>0.5</v>
      </c>
      <c r="F32" t="s">
        <v>1441</v>
      </c>
      <c r="G32" s="12"/>
      <c r="H32" s="11"/>
      <c r="I32" s="7"/>
      <c r="J32" s="1"/>
    </row>
    <row r="33" spans="1:10" ht="12.75">
      <c r="A33" s="31" t="s">
        <v>1480</v>
      </c>
      <c r="B33" s="31" t="s">
        <v>2022</v>
      </c>
      <c r="C33" t="s">
        <v>442</v>
      </c>
      <c r="D33" t="s">
        <v>1467</v>
      </c>
      <c r="E33" s="29">
        <v>0.5</v>
      </c>
      <c r="F33" t="s">
        <v>1441</v>
      </c>
      <c r="G33" s="12"/>
      <c r="H33" s="11"/>
      <c r="I33" s="7"/>
      <c r="J33" s="1"/>
    </row>
    <row r="34" spans="1:10" ht="12.75">
      <c r="A34" s="31" t="s">
        <v>1480</v>
      </c>
      <c r="B34" s="31" t="s">
        <v>2022</v>
      </c>
      <c r="C34" t="s">
        <v>444</v>
      </c>
      <c r="D34" t="s">
        <v>1468</v>
      </c>
      <c r="E34" s="29">
        <v>0.5</v>
      </c>
      <c r="F34" t="s">
        <v>1441</v>
      </c>
      <c r="H34" s="11"/>
      <c r="I34" s="7"/>
      <c r="J34" s="1"/>
    </row>
    <row r="35" spans="1:10" ht="12.75">
      <c r="A35" s="31" t="s">
        <v>1480</v>
      </c>
      <c r="B35" s="31" t="s">
        <v>2022</v>
      </c>
      <c r="C35" t="s">
        <v>446</v>
      </c>
      <c r="D35" t="s">
        <v>1469</v>
      </c>
      <c r="E35" s="29">
        <v>0.5</v>
      </c>
      <c r="F35" t="s">
        <v>1441</v>
      </c>
      <c r="H35" s="11"/>
      <c r="I35" s="7"/>
      <c r="J35" s="1"/>
    </row>
    <row r="36" spans="1:10" ht="12.75">
      <c r="A36" s="31" t="s">
        <v>1480</v>
      </c>
      <c r="B36" s="31" t="s">
        <v>2022</v>
      </c>
      <c r="C36" t="s">
        <v>448</v>
      </c>
      <c r="D36" t="s">
        <v>1470</v>
      </c>
      <c r="E36" s="29">
        <v>0.5</v>
      </c>
      <c r="F36" t="s">
        <v>1441</v>
      </c>
      <c r="H36" s="11"/>
      <c r="I36" s="7"/>
      <c r="J36" s="1"/>
    </row>
    <row r="37" spans="1:10" ht="12.75">
      <c r="A37" s="31" t="s">
        <v>1480</v>
      </c>
      <c r="B37" s="31" t="s">
        <v>2022</v>
      </c>
      <c r="C37" t="s">
        <v>450</v>
      </c>
      <c r="D37" t="s">
        <v>1471</v>
      </c>
      <c r="E37" s="29">
        <v>0.5</v>
      </c>
      <c r="F37" t="s">
        <v>1441</v>
      </c>
      <c r="H37" s="11"/>
      <c r="I37" s="7"/>
      <c r="J37" s="1"/>
    </row>
    <row r="38" spans="1:6" ht="12.75">
      <c r="A38" s="31" t="s">
        <v>1494</v>
      </c>
      <c r="B38" s="31" t="s">
        <v>1495</v>
      </c>
      <c r="C38" t="s">
        <v>454</v>
      </c>
      <c r="D38" t="s">
        <v>1440</v>
      </c>
      <c r="E38" s="29">
        <v>0.9</v>
      </c>
      <c r="F38" t="s">
        <v>1441</v>
      </c>
    </row>
    <row r="39" spans="1:6" ht="12.75">
      <c r="A39" s="31" t="s">
        <v>1494</v>
      </c>
      <c r="B39" s="31" t="s">
        <v>1495</v>
      </c>
      <c r="C39" t="s">
        <v>456</v>
      </c>
      <c r="D39" t="s">
        <v>1442</v>
      </c>
      <c r="E39" s="29">
        <v>0.9</v>
      </c>
      <c r="F39" t="s">
        <v>1441</v>
      </c>
    </row>
    <row r="40" spans="1:6" ht="12.75">
      <c r="A40" s="31" t="s">
        <v>1494</v>
      </c>
      <c r="B40" s="31" t="s">
        <v>1495</v>
      </c>
      <c r="C40" t="s">
        <v>458</v>
      </c>
      <c r="D40" t="s">
        <v>1445</v>
      </c>
      <c r="E40" s="29">
        <v>0.9</v>
      </c>
      <c r="F40" t="s">
        <v>1441</v>
      </c>
    </row>
    <row r="41" spans="1:6" ht="12.75">
      <c r="A41" s="31" t="s">
        <v>1494</v>
      </c>
      <c r="B41" s="31" t="s">
        <v>1495</v>
      </c>
      <c r="C41" t="s">
        <v>460</v>
      </c>
      <c r="D41" t="s">
        <v>1446</v>
      </c>
      <c r="E41" s="29">
        <v>0.9</v>
      </c>
      <c r="F41" t="s">
        <v>1441</v>
      </c>
    </row>
    <row r="42" spans="1:6" ht="12.75">
      <c r="A42" s="31" t="s">
        <v>1494</v>
      </c>
      <c r="B42" s="31" t="s">
        <v>1495</v>
      </c>
      <c r="C42" t="s">
        <v>462</v>
      </c>
      <c r="D42" t="s">
        <v>1447</v>
      </c>
      <c r="E42" s="29">
        <v>0.9</v>
      </c>
      <c r="F42" t="s">
        <v>1441</v>
      </c>
    </row>
    <row r="43" spans="1:8" ht="12.75">
      <c r="A43" s="31" t="s">
        <v>1494</v>
      </c>
      <c r="B43" s="31" t="s">
        <v>1495</v>
      </c>
      <c r="C43" t="s">
        <v>464</v>
      </c>
      <c r="D43" t="s">
        <v>1448</v>
      </c>
      <c r="E43" s="29">
        <v>0.9</v>
      </c>
      <c r="F43" t="s">
        <v>1441</v>
      </c>
      <c r="H43" s="12"/>
    </row>
    <row r="44" spans="1:8" ht="12.75">
      <c r="A44" s="31" t="s">
        <v>1494</v>
      </c>
      <c r="B44" s="31" t="s">
        <v>1495</v>
      </c>
      <c r="C44" t="s">
        <v>466</v>
      </c>
      <c r="D44" t="s">
        <v>1818</v>
      </c>
      <c r="E44" s="29">
        <v>0.9</v>
      </c>
      <c r="F44" t="s">
        <v>1441</v>
      </c>
      <c r="H44" s="12"/>
    </row>
    <row r="45" spans="1:6" ht="12.75">
      <c r="A45" s="31" t="s">
        <v>1494</v>
      </c>
      <c r="B45" s="31" t="s">
        <v>1495</v>
      </c>
      <c r="C45" t="s">
        <v>468</v>
      </c>
      <c r="D45" t="s">
        <v>1819</v>
      </c>
      <c r="E45" s="29">
        <v>0.9</v>
      </c>
      <c r="F45" t="s">
        <v>1441</v>
      </c>
    </row>
    <row r="46" spans="1:6" ht="12.75">
      <c r="A46" s="31" t="s">
        <v>1494</v>
      </c>
      <c r="B46" s="31" t="s">
        <v>1495</v>
      </c>
      <c r="C46" t="s">
        <v>470</v>
      </c>
      <c r="D46" t="s">
        <v>1820</v>
      </c>
      <c r="E46" s="29">
        <v>0.9</v>
      </c>
      <c r="F46" t="s">
        <v>1441</v>
      </c>
    </row>
    <row r="47" spans="1:6" ht="12.75">
      <c r="A47" s="31" t="s">
        <v>1494</v>
      </c>
      <c r="B47" s="31" t="s">
        <v>1495</v>
      </c>
      <c r="C47" t="s">
        <v>472</v>
      </c>
      <c r="D47" t="s">
        <v>1821</v>
      </c>
      <c r="E47" s="29">
        <v>0.9</v>
      </c>
      <c r="F47" t="s">
        <v>1441</v>
      </c>
    </row>
    <row r="48" spans="1:6" ht="12.75">
      <c r="A48" s="31" t="s">
        <v>1494</v>
      </c>
      <c r="B48" s="31" t="s">
        <v>1495</v>
      </c>
      <c r="C48" t="s">
        <v>474</v>
      </c>
      <c r="D48" t="s">
        <v>1528</v>
      </c>
      <c r="E48" s="29">
        <v>0.9</v>
      </c>
      <c r="F48" t="s">
        <v>1441</v>
      </c>
    </row>
    <row r="49" spans="1:6" ht="12.75">
      <c r="A49" s="31" t="s">
        <v>1494</v>
      </c>
      <c r="B49" s="31" t="s">
        <v>1495</v>
      </c>
      <c r="C49" t="s">
        <v>476</v>
      </c>
      <c r="D49" t="s">
        <v>1524</v>
      </c>
      <c r="E49" s="29">
        <v>0.9</v>
      </c>
      <c r="F49" t="s">
        <v>1441</v>
      </c>
    </row>
    <row r="50" spans="1:6" ht="12.75">
      <c r="A50" s="31" t="s">
        <v>1496</v>
      </c>
      <c r="B50" s="1" t="s">
        <v>1473</v>
      </c>
      <c r="C50" t="s">
        <v>414</v>
      </c>
      <c r="D50" t="s">
        <v>1834</v>
      </c>
      <c r="E50" s="29">
        <v>0.96</v>
      </c>
      <c r="F50" t="s">
        <v>1441</v>
      </c>
    </row>
    <row r="51" spans="1:6" ht="12.75">
      <c r="A51" s="31" t="s">
        <v>1496</v>
      </c>
      <c r="B51" s="1" t="s">
        <v>1473</v>
      </c>
      <c r="C51" t="s">
        <v>416</v>
      </c>
      <c r="D51" t="s">
        <v>1835</v>
      </c>
      <c r="E51" s="29">
        <v>0.96</v>
      </c>
      <c r="F51" t="s">
        <v>1441</v>
      </c>
    </row>
    <row r="52" spans="1:6" ht="12.75">
      <c r="A52" s="31" t="s">
        <v>1501</v>
      </c>
      <c r="B52" s="1" t="s">
        <v>1836</v>
      </c>
      <c r="C52" t="s">
        <v>418</v>
      </c>
      <c r="D52" t="s">
        <v>1816</v>
      </c>
      <c r="E52" s="29">
        <v>0.2</v>
      </c>
      <c r="F52" t="s">
        <v>1441</v>
      </c>
    </row>
    <row r="53" spans="1:6" ht="12.75">
      <c r="A53" s="31" t="s">
        <v>1501</v>
      </c>
      <c r="B53" s="1" t="s">
        <v>1836</v>
      </c>
      <c r="C53" t="s">
        <v>426</v>
      </c>
      <c r="D53" t="s">
        <v>1817</v>
      </c>
      <c r="E53" s="29">
        <v>0.2</v>
      </c>
      <c r="F53" t="s">
        <v>1441</v>
      </c>
    </row>
    <row r="54" spans="1:6" ht="12.75">
      <c r="A54" t="s">
        <v>1501</v>
      </c>
      <c r="B54" t="s">
        <v>1505</v>
      </c>
      <c r="C54" t="s">
        <v>480</v>
      </c>
      <c r="D54" t="s">
        <v>2023</v>
      </c>
      <c r="E54" s="29">
        <v>0.05</v>
      </c>
      <c r="F54" t="s">
        <v>1441</v>
      </c>
    </row>
    <row r="55" spans="1:6" ht="12.75">
      <c r="A55" s="31" t="s">
        <v>1508</v>
      </c>
      <c r="B55" t="s">
        <v>1838</v>
      </c>
      <c r="C55" t="s">
        <v>418</v>
      </c>
      <c r="D55" t="s">
        <v>1816</v>
      </c>
      <c r="E55" s="29">
        <v>0.3</v>
      </c>
      <c r="F55" t="s">
        <v>1441</v>
      </c>
    </row>
    <row r="56" spans="1:6" ht="12.75">
      <c r="A56" s="31" t="s">
        <v>1508</v>
      </c>
      <c r="B56" t="s">
        <v>1838</v>
      </c>
      <c r="C56" t="s">
        <v>426</v>
      </c>
      <c r="D56" t="s">
        <v>1817</v>
      </c>
      <c r="E56" s="29">
        <v>0.3</v>
      </c>
      <c r="F56" t="s">
        <v>1441</v>
      </c>
    </row>
    <row r="57" spans="1:6" ht="12.75">
      <c r="A57" s="31" t="s">
        <v>925</v>
      </c>
      <c r="B57" s="1" t="s">
        <v>1514</v>
      </c>
      <c r="C57" t="s">
        <v>420</v>
      </c>
      <c r="D57" t="s">
        <v>1839</v>
      </c>
      <c r="E57" s="29">
        <v>0.96</v>
      </c>
      <c r="F57" t="s">
        <v>1441</v>
      </c>
    </row>
    <row r="58" spans="1:6" ht="12.75">
      <c r="A58" s="31" t="s">
        <v>925</v>
      </c>
      <c r="B58" s="31" t="s">
        <v>1517</v>
      </c>
      <c r="C58" t="s">
        <v>478</v>
      </c>
      <c r="D58" t="s">
        <v>1840</v>
      </c>
      <c r="E58" s="29">
        <v>0.9</v>
      </c>
      <c r="F58" t="s">
        <v>1441</v>
      </c>
    </row>
    <row r="59" spans="1:6" ht="12.75">
      <c r="A59" s="31" t="s">
        <v>925</v>
      </c>
      <c r="B59" s="31" t="s">
        <v>1517</v>
      </c>
      <c r="C59" t="s">
        <v>400</v>
      </c>
      <c r="D59" t="s">
        <v>1841</v>
      </c>
      <c r="E59" s="29">
        <v>0.9</v>
      </c>
      <c r="F59" t="s">
        <v>1441</v>
      </c>
    </row>
    <row r="60" spans="1:6" ht="12.75">
      <c r="A60" s="31" t="s">
        <v>925</v>
      </c>
      <c r="B60" s="31" t="s">
        <v>1517</v>
      </c>
      <c r="C60" t="s">
        <v>452</v>
      </c>
      <c r="D60" t="s">
        <v>1519</v>
      </c>
      <c r="E60" s="29">
        <v>0.5</v>
      </c>
      <c r="F60" t="s">
        <v>1441</v>
      </c>
    </row>
    <row r="61" spans="1:6" ht="12.75">
      <c r="A61" s="31" t="s">
        <v>995</v>
      </c>
      <c r="B61" s="31" t="s">
        <v>1842</v>
      </c>
      <c r="C61" t="s">
        <v>482</v>
      </c>
      <c r="D61" t="s">
        <v>479</v>
      </c>
      <c r="E61" s="29">
        <v>0.9</v>
      </c>
      <c r="F61" t="s">
        <v>1441</v>
      </c>
    </row>
    <row r="62" spans="1:6" ht="12.75">
      <c r="A62" s="31" t="s">
        <v>995</v>
      </c>
      <c r="B62" s="31" t="s">
        <v>1842</v>
      </c>
      <c r="C62" t="s">
        <v>480</v>
      </c>
      <c r="D62" t="s">
        <v>1843</v>
      </c>
      <c r="E62" s="29">
        <v>0.95</v>
      </c>
      <c r="F62" t="s">
        <v>1441</v>
      </c>
    </row>
    <row r="63" spans="1:6" ht="12.75">
      <c r="A63" s="31" t="s">
        <v>999</v>
      </c>
      <c r="B63" t="s">
        <v>1521</v>
      </c>
      <c r="C63" t="s">
        <v>2024</v>
      </c>
      <c r="D63" t="s">
        <v>1844</v>
      </c>
      <c r="E63" s="29">
        <v>0.9</v>
      </c>
      <c r="F63" t="s">
        <v>1441</v>
      </c>
    </row>
    <row r="64" spans="1:6" ht="12.75">
      <c r="A64" s="31" t="s">
        <v>999</v>
      </c>
      <c r="B64" t="s">
        <v>1845</v>
      </c>
      <c r="C64" t="s">
        <v>484</v>
      </c>
      <c r="D64" t="s">
        <v>1530</v>
      </c>
      <c r="E64" s="33">
        <v>0.9</v>
      </c>
      <c r="F64" t="s">
        <v>1441</v>
      </c>
    </row>
    <row r="65" spans="1:6" ht="12.75">
      <c r="A65" s="31" t="s">
        <v>1002</v>
      </c>
      <c r="B65" t="s">
        <v>1846</v>
      </c>
      <c r="C65" t="s">
        <v>486</v>
      </c>
      <c r="D65" t="s">
        <v>1847</v>
      </c>
      <c r="E65" s="29">
        <v>0.9</v>
      </c>
      <c r="F65" t="s">
        <v>1441</v>
      </c>
    </row>
    <row r="66" spans="1:7" ht="12.75">
      <c r="A66" s="31" t="s">
        <v>1531</v>
      </c>
      <c r="B66" s="1" t="s">
        <v>1473</v>
      </c>
      <c r="C66" t="s">
        <v>424</v>
      </c>
      <c r="D66" t="s">
        <v>1848</v>
      </c>
      <c r="E66" s="29">
        <v>0.96</v>
      </c>
      <c r="F66" t="s">
        <v>1441</v>
      </c>
      <c r="G66" s="1"/>
    </row>
    <row r="67" spans="1:7" ht="12.75">
      <c r="A67" s="31" t="s">
        <v>622</v>
      </c>
      <c r="B67" s="1" t="s">
        <v>1845</v>
      </c>
      <c r="C67" t="s">
        <v>69</v>
      </c>
      <c r="D67" t="s">
        <v>2025</v>
      </c>
      <c r="F67" t="s">
        <v>1441</v>
      </c>
      <c r="G67" s="12"/>
    </row>
    <row r="68" spans="1:7" ht="12.75">
      <c r="A68" s="31" t="s">
        <v>592</v>
      </c>
      <c r="B68" s="11" t="s">
        <v>1536</v>
      </c>
      <c r="C68" s="45" t="s">
        <v>1543</v>
      </c>
      <c r="D68" t="s">
        <v>2026</v>
      </c>
      <c r="F68" t="s">
        <v>1441</v>
      </c>
      <c r="G68" s="1"/>
    </row>
    <row r="69" spans="1:7" ht="12.75">
      <c r="A69" s="31" t="s">
        <v>592</v>
      </c>
      <c r="B69" s="11" t="s">
        <v>1536</v>
      </c>
      <c r="C69" s="45" t="s">
        <v>1543</v>
      </c>
      <c r="D69" t="s">
        <v>2027</v>
      </c>
      <c r="F69" t="s">
        <v>1441</v>
      </c>
      <c r="G69" s="1"/>
    </row>
    <row r="70" spans="1:7" ht="12.75">
      <c r="A70" s="31" t="s">
        <v>592</v>
      </c>
      <c r="B70" s="11" t="s">
        <v>1536</v>
      </c>
      <c r="C70" s="45" t="s">
        <v>1543</v>
      </c>
      <c r="D70" t="s">
        <v>2028</v>
      </c>
      <c r="F70" t="s">
        <v>1441</v>
      </c>
      <c r="G70" s="31"/>
    </row>
    <row r="71" spans="1:23" ht="12.75">
      <c r="A71" s="31" t="s">
        <v>592</v>
      </c>
      <c r="B71" s="47" t="s">
        <v>1849</v>
      </c>
      <c r="C71" s="30" t="s">
        <v>1543</v>
      </c>
      <c r="D71" t="s">
        <v>1541</v>
      </c>
      <c r="E71" s="29">
        <v>0</v>
      </c>
      <c r="F71" s="20" t="s">
        <v>60</v>
      </c>
      <c r="G71" s="31"/>
      <c r="H71" s="29">
        <v>0.8</v>
      </c>
      <c r="I71" s="20" t="s">
        <v>60</v>
      </c>
      <c r="J71" t="s">
        <v>1544</v>
      </c>
      <c r="K71" s="29">
        <v>0.9</v>
      </c>
      <c r="L71" s="20" t="s">
        <v>60</v>
      </c>
      <c r="M71" t="s">
        <v>1544</v>
      </c>
      <c r="N71" s="39">
        <v>0.9</v>
      </c>
      <c r="O71" s="20" t="s">
        <v>60</v>
      </c>
      <c r="P71" t="s">
        <v>1544</v>
      </c>
      <c r="Q71" s="29">
        <v>0.9</v>
      </c>
      <c r="R71" s="20" t="s">
        <v>60</v>
      </c>
      <c r="S71" t="s">
        <v>1544</v>
      </c>
      <c r="T71" s="39">
        <v>0.9</v>
      </c>
      <c r="U71" s="20" t="s">
        <v>60</v>
      </c>
      <c r="V71" t="s">
        <v>1544</v>
      </c>
      <c r="W71" s="29">
        <v>0.9</v>
      </c>
    </row>
    <row r="72" spans="1:23" ht="12.75">
      <c r="A72" s="31" t="s">
        <v>592</v>
      </c>
      <c r="B72" s="47" t="s">
        <v>1849</v>
      </c>
      <c r="C72" s="20" t="s">
        <v>62</v>
      </c>
      <c r="D72" t="s">
        <v>1544</v>
      </c>
      <c r="E72" s="29">
        <v>0.9</v>
      </c>
      <c r="F72" s="30" t="s">
        <v>1543</v>
      </c>
      <c r="G72" s="1"/>
      <c r="H72" s="29">
        <v>0</v>
      </c>
      <c r="I72" s="30" t="s">
        <v>1543</v>
      </c>
      <c r="J72" t="s">
        <v>1541</v>
      </c>
      <c r="K72" s="29">
        <v>0</v>
      </c>
      <c r="L72" s="30" t="s">
        <v>1543</v>
      </c>
      <c r="M72" t="s">
        <v>1541</v>
      </c>
      <c r="N72" s="39">
        <v>0</v>
      </c>
      <c r="O72" s="20" t="s">
        <v>62</v>
      </c>
      <c r="P72" t="s">
        <v>1542</v>
      </c>
      <c r="Q72" s="29">
        <v>0.8</v>
      </c>
      <c r="R72" s="20" t="s">
        <v>62</v>
      </c>
      <c r="S72" t="s">
        <v>1542</v>
      </c>
      <c r="T72" s="39">
        <v>0.8</v>
      </c>
      <c r="U72" s="20" t="s">
        <v>62</v>
      </c>
      <c r="V72" t="s">
        <v>1544</v>
      </c>
      <c r="W72" s="29">
        <v>0.9</v>
      </c>
    </row>
    <row r="73" spans="1:23" ht="12.75">
      <c r="A73" s="31" t="s">
        <v>592</v>
      </c>
      <c r="B73" s="47" t="s">
        <v>1849</v>
      </c>
      <c r="C73" s="20" t="s">
        <v>65</v>
      </c>
      <c r="D73" t="s">
        <v>1542</v>
      </c>
      <c r="E73" s="29">
        <v>0.8</v>
      </c>
      <c r="F73" s="20" t="s">
        <v>65</v>
      </c>
      <c r="G73" s="31"/>
      <c r="H73" s="29">
        <v>0.9</v>
      </c>
      <c r="I73" s="20" t="s">
        <v>65</v>
      </c>
      <c r="J73" t="s">
        <v>1544</v>
      </c>
      <c r="K73" s="29">
        <v>0.9</v>
      </c>
      <c r="L73" s="20" t="s">
        <v>65</v>
      </c>
      <c r="M73" t="s">
        <v>1542</v>
      </c>
      <c r="N73" s="39">
        <v>0.8</v>
      </c>
      <c r="O73" s="30" t="s">
        <v>1543</v>
      </c>
      <c r="P73" t="s">
        <v>1541</v>
      </c>
      <c r="Q73" s="29">
        <v>1</v>
      </c>
      <c r="R73" s="30" t="s">
        <v>1543</v>
      </c>
      <c r="S73" t="s">
        <v>1541</v>
      </c>
      <c r="T73" s="39">
        <v>1</v>
      </c>
      <c r="U73" s="30" t="s">
        <v>1543</v>
      </c>
      <c r="V73" t="s">
        <v>1541</v>
      </c>
      <c r="W73" s="29">
        <v>1</v>
      </c>
    </row>
    <row r="74" spans="1:23" ht="12.75">
      <c r="A74" s="11" t="s">
        <v>604</v>
      </c>
      <c r="B74" s="11" t="s">
        <v>2029</v>
      </c>
      <c r="C74" t="s">
        <v>36</v>
      </c>
      <c r="D74" t="s">
        <v>1850</v>
      </c>
      <c r="E74" s="29">
        <v>0.7</v>
      </c>
      <c r="F74" t="s">
        <v>1441</v>
      </c>
      <c r="G74" s="31"/>
      <c r="H74" s="29"/>
      <c r="I74" s="20"/>
      <c r="K74" s="29"/>
      <c r="L74" s="20"/>
      <c r="N74" s="39"/>
      <c r="Q74" s="29"/>
      <c r="R74" s="30"/>
      <c r="T74" s="39"/>
      <c r="W74" s="29"/>
    </row>
    <row r="75" spans="1:23" ht="12.75">
      <c r="A75" s="11" t="s">
        <v>604</v>
      </c>
      <c r="B75" s="11" t="s">
        <v>2029</v>
      </c>
      <c r="C75" t="s">
        <v>38</v>
      </c>
      <c r="D75" t="s">
        <v>1851</v>
      </c>
      <c r="E75" s="29">
        <v>0.7</v>
      </c>
      <c r="F75" t="s">
        <v>1441</v>
      </c>
      <c r="G75" s="31"/>
      <c r="H75" s="29"/>
      <c r="I75" s="20"/>
      <c r="K75" s="29"/>
      <c r="L75" s="20"/>
      <c r="N75" s="39"/>
      <c r="Q75" s="29"/>
      <c r="R75" s="30"/>
      <c r="T75" s="39"/>
      <c r="W75" s="29"/>
    </row>
    <row r="76" spans="1:23" ht="12.75">
      <c r="A76" s="11" t="s">
        <v>604</v>
      </c>
      <c r="B76" s="11" t="s">
        <v>2029</v>
      </c>
      <c r="C76" t="s">
        <v>41</v>
      </c>
      <c r="D76" t="s">
        <v>1852</v>
      </c>
      <c r="E76" s="29">
        <v>0.7</v>
      </c>
      <c r="F76" t="s">
        <v>1441</v>
      </c>
      <c r="G76" s="31"/>
      <c r="H76" s="29"/>
      <c r="I76" s="20"/>
      <c r="K76" s="29"/>
      <c r="L76" s="20"/>
      <c r="N76" s="39"/>
      <c r="Q76" s="29"/>
      <c r="R76" s="30"/>
      <c r="T76" s="39"/>
      <c r="W76" s="29"/>
    </row>
    <row r="77" spans="1:7" ht="12.75">
      <c r="A77" s="11" t="s">
        <v>604</v>
      </c>
      <c r="B77" s="11" t="s">
        <v>1540</v>
      </c>
      <c r="C77" t="s">
        <v>51</v>
      </c>
      <c r="D77" t="s">
        <v>2030</v>
      </c>
      <c r="E77" s="29">
        <v>0.5</v>
      </c>
      <c r="F77" t="s">
        <v>1441</v>
      </c>
      <c r="G77" s="1"/>
    </row>
    <row r="78" spans="1:7" ht="12.75">
      <c r="A78" s="11" t="s">
        <v>604</v>
      </c>
      <c r="B78" s="11" t="s">
        <v>1540</v>
      </c>
      <c r="C78" t="s">
        <v>53</v>
      </c>
      <c r="D78" t="s">
        <v>2031</v>
      </c>
      <c r="E78" s="29">
        <v>0.5</v>
      </c>
      <c r="F78" t="s">
        <v>1441</v>
      </c>
      <c r="G78" s="1"/>
    </row>
    <row r="79" spans="1:7" ht="12.75">
      <c r="A79" s="11" t="s">
        <v>604</v>
      </c>
      <c r="B79" s="11" t="s">
        <v>1540</v>
      </c>
      <c r="C79" t="s">
        <v>55</v>
      </c>
      <c r="D79" t="s">
        <v>2032</v>
      </c>
      <c r="E79" s="29">
        <v>0.5</v>
      </c>
      <c r="F79" t="s">
        <v>1441</v>
      </c>
      <c r="G79" s="31"/>
    </row>
    <row r="80" spans="1:8" ht="12.75">
      <c r="A80" s="31" t="s">
        <v>617</v>
      </c>
      <c r="B80" s="11" t="s">
        <v>1545</v>
      </c>
      <c r="C80" t="s">
        <v>67</v>
      </c>
      <c r="D80" t="s">
        <v>2033</v>
      </c>
      <c r="E80" s="29">
        <v>0.9</v>
      </c>
      <c r="F80" t="s">
        <v>1441</v>
      </c>
      <c r="G80" s="31"/>
      <c r="H80" s="1"/>
    </row>
    <row r="81" spans="1:23" ht="12.75">
      <c r="A81" s="31" t="s">
        <v>1547</v>
      </c>
      <c r="B81" s="11" t="s">
        <v>1548</v>
      </c>
      <c r="C81" s="20" t="s">
        <v>60</v>
      </c>
      <c r="D81" s="12" t="s">
        <v>1853</v>
      </c>
      <c r="E81" s="29">
        <v>0.96</v>
      </c>
      <c r="F81" s="20" t="s">
        <v>62</v>
      </c>
      <c r="G81" s="31"/>
      <c r="H81" s="39">
        <v>0.96</v>
      </c>
      <c r="I81" s="20" t="s">
        <v>62</v>
      </c>
      <c r="J81" s="12" t="s">
        <v>1853</v>
      </c>
      <c r="K81" s="29">
        <v>0.96</v>
      </c>
      <c r="L81" s="20" t="s">
        <v>62</v>
      </c>
      <c r="M81" s="12" t="s">
        <v>1853</v>
      </c>
      <c r="N81" s="39">
        <v>0.96</v>
      </c>
      <c r="O81" s="20" t="s">
        <v>65</v>
      </c>
      <c r="P81" s="12" t="s">
        <v>1853</v>
      </c>
      <c r="Q81" s="29">
        <v>0.96</v>
      </c>
      <c r="R81" s="20" t="s">
        <v>65</v>
      </c>
      <c r="S81" s="12" t="s">
        <v>1853</v>
      </c>
      <c r="T81" s="39">
        <v>0.96</v>
      </c>
      <c r="U81" s="20" t="s">
        <v>65</v>
      </c>
      <c r="V81" s="12" t="s">
        <v>1853</v>
      </c>
      <c r="W81" s="29">
        <v>0.96</v>
      </c>
    </row>
    <row r="82" spans="1:8" ht="12.75">
      <c r="A82" t="s">
        <v>1854</v>
      </c>
      <c r="B82" s="12" t="s">
        <v>1557</v>
      </c>
      <c r="C82" t="s">
        <v>182</v>
      </c>
      <c r="D82" s="12" t="s">
        <v>1855</v>
      </c>
      <c r="E82" s="29">
        <v>0.9</v>
      </c>
      <c r="F82" t="s">
        <v>1441</v>
      </c>
      <c r="G82" s="31"/>
      <c r="H82" s="1"/>
    </row>
    <row r="83" spans="1:8" ht="12.75">
      <c r="A83" t="s">
        <v>1854</v>
      </c>
      <c r="B83" s="12" t="s">
        <v>1560</v>
      </c>
      <c r="C83" t="s">
        <v>184</v>
      </c>
      <c r="D83" s="12" t="s">
        <v>1856</v>
      </c>
      <c r="E83" s="29">
        <v>0.9</v>
      </c>
      <c r="F83" t="s">
        <v>1441</v>
      </c>
      <c r="G83" s="31"/>
      <c r="H83" s="1"/>
    </row>
    <row r="84" spans="1:8" ht="12.75">
      <c r="A84" t="s">
        <v>1854</v>
      </c>
      <c r="B84" s="12" t="s">
        <v>1563</v>
      </c>
      <c r="C84" t="s">
        <v>186</v>
      </c>
      <c r="D84" s="12" t="s">
        <v>1857</v>
      </c>
      <c r="E84" s="29">
        <v>0.9</v>
      </c>
      <c r="F84" t="s">
        <v>1441</v>
      </c>
      <c r="G84" s="31"/>
      <c r="H84" s="1"/>
    </row>
    <row r="85" spans="1:8" ht="12.75">
      <c r="A85" t="s">
        <v>1854</v>
      </c>
      <c r="B85" s="12" t="s">
        <v>1566</v>
      </c>
      <c r="C85" t="s">
        <v>188</v>
      </c>
      <c r="D85" s="12" t="s">
        <v>1858</v>
      </c>
      <c r="E85" s="29">
        <v>0.9</v>
      </c>
      <c r="F85" t="s">
        <v>1441</v>
      </c>
      <c r="G85" s="31"/>
      <c r="H85" s="1"/>
    </row>
    <row r="86" spans="1:8" ht="12.75">
      <c r="A86" t="s">
        <v>798</v>
      </c>
      <c r="B86" s="12" t="s">
        <v>1571</v>
      </c>
      <c r="C86" t="s">
        <v>292</v>
      </c>
      <c r="D86" s="12" t="s">
        <v>1622</v>
      </c>
      <c r="E86" s="29">
        <v>0.1</v>
      </c>
      <c r="F86" t="s">
        <v>1441</v>
      </c>
      <c r="G86" s="31"/>
      <c r="H86" s="1"/>
    </row>
    <row r="87" spans="1:8" ht="12.75">
      <c r="A87" t="s">
        <v>798</v>
      </c>
      <c r="B87" s="12" t="s">
        <v>1573</v>
      </c>
      <c r="C87" t="s">
        <v>294</v>
      </c>
      <c r="D87" s="12" t="s">
        <v>1859</v>
      </c>
      <c r="E87" s="29">
        <v>1</v>
      </c>
      <c r="F87" t="s">
        <v>1441</v>
      </c>
      <c r="G87" s="31"/>
      <c r="H87" s="1"/>
    </row>
    <row r="88" spans="1:9" ht="12.75">
      <c r="A88" t="s">
        <v>798</v>
      </c>
      <c r="B88" s="12" t="s">
        <v>1573</v>
      </c>
      <c r="C88" t="s">
        <v>296</v>
      </c>
      <c r="D88" s="12" t="s">
        <v>1860</v>
      </c>
      <c r="E88" s="29">
        <v>1</v>
      </c>
      <c r="F88" t="s">
        <v>1441</v>
      </c>
      <c r="G88" s="31"/>
      <c r="H88" s="11"/>
      <c r="I88" s="7"/>
    </row>
    <row r="89" spans="1:9" ht="12.75">
      <c r="A89" s="50" t="s">
        <v>798</v>
      </c>
      <c r="B89" s="50" t="s">
        <v>1861</v>
      </c>
      <c r="C89" t="s">
        <v>266</v>
      </c>
      <c r="D89" s="12" t="s">
        <v>1558</v>
      </c>
      <c r="E89" s="29">
        <v>0.9</v>
      </c>
      <c r="F89" t="s">
        <v>1441</v>
      </c>
      <c r="G89" s="31"/>
      <c r="H89" s="11"/>
      <c r="I89" s="7"/>
    </row>
    <row r="90" spans="1:9" ht="12.75">
      <c r="A90" s="50" t="s">
        <v>798</v>
      </c>
      <c r="B90" s="50" t="s">
        <v>1862</v>
      </c>
      <c r="C90" t="s">
        <v>268</v>
      </c>
      <c r="D90" s="12" t="s">
        <v>1561</v>
      </c>
      <c r="E90" s="29">
        <v>0.9</v>
      </c>
      <c r="F90" t="s">
        <v>1441</v>
      </c>
      <c r="G90" s="31"/>
      <c r="H90" s="31"/>
      <c r="I90" s="7"/>
    </row>
    <row r="91" spans="1:9" ht="12.75">
      <c r="A91" s="50" t="s">
        <v>798</v>
      </c>
      <c r="B91" s="50" t="s">
        <v>1862</v>
      </c>
      <c r="C91" t="s">
        <v>270</v>
      </c>
      <c r="D91" s="12" t="s">
        <v>1564</v>
      </c>
      <c r="E91" s="29">
        <v>0.9</v>
      </c>
      <c r="F91" t="s">
        <v>1441</v>
      </c>
      <c r="H91" s="31"/>
      <c r="I91" s="7"/>
    </row>
    <row r="92" spans="1:9" ht="12.75">
      <c r="A92" s="50" t="s">
        <v>798</v>
      </c>
      <c r="B92" s="50" t="s">
        <v>1862</v>
      </c>
      <c r="C92" t="s">
        <v>272</v>
      </c>
      <c r="D92" s="12" t="s">
        <v>1567</v>
      </c>
      <c r="E92" s="29">
        <v>0.9</v>
      </c>
      <c r="F92" t="s">
        <v>1441</v>
      </c>
      <c r="H92" s="31"/>
      <c r="I92" s="7"/>
    </row>
    <row r="93" spans="1:9" ht="12.75">
      <c r="A93" s="50" t="s">
        <v>798</v>
      </c>
      <c r="B93" s="50" t="s">
        <v>1862</v>
      </c>
      <c r="C93" t="s">
        <v>274</v>
      </c>
      <c r="D93" s="12" t="s">
        <v>1898</v>
      </c>
      <c r="E93" s="29">
        <v>0.9</v>
      </c>
      <c r="F93" t="s">
        <v>1441</v>
      </c>
      <c r="H93" s="31"/>
      <c r="I93" s="7"/>
    </row>
    <row r="94" spans="1:9" ht="12.75">
      <c r="A94" s="50" t="s">
        <v>798</v>
      </c>
      <c r="B94" s="50" t="s">
        <v>1862</v>
      </c>
      <c r="C94" t="s">
        <v>276</v>
      </c>
      <c r="D94" s="12" t="s">
        <v>1899</v>
      </c>
      <c r="E94" s="29">
        <v>0.9</v>
      </c>
      <c r="F94" t="s">
        <v>1441</v>
      </c>
      <c r="H94" s="31"/>
      <c r="I94" s="7"/>
    </row>
    <row r="95" spans="1:9" ht="12.75">
      <c r="A95" s="50" t="s">
        <v>798</v>
      </c>
      <c r="B95" s="50" t="s">
        <v>1865</v>
      </c>
      <c r="C95" t="s">
        <v>278</v>
      </c>
      <c r="D95" s="12" t="s">
        <v>1900</v>
      </c>
      <c r="E95" s="29">
        <v>0.9</v>
      </c>
      <c r="F95" t="s">
        <v>1441</v>
      </c>
      <c r="H95" s="31"/>
      <c r="I95" s="7"/>
    </row>
    <row r="96" spans="1:9" ht="12.75">
      <c r="A96" s="50" t="s">
        <v>798</v>
      </c>
      <c r="B96" s="50" t="s">
        <v>1865</v>
      </c>
      <c r="C96" t="s">
        <v>280</v>
      </c>
      <c r="D96" s="12" t="s">
        <v>1644</v>
      </c>
      <c r="E96" s="29">
        <v>0.9</v>
      </c>
      <c r="F96" t="s">
        <v>1441</v>
      </c>
      <c r="H96" s="31"/>
      <c r="I96" s="7"/>
    </row>
    <row r="97" spans="1:9" ht="12.75">
      <c r="A97" s="50" t="s">
        <v>798</v>
      </c>
      <c r="B97" s="50" t="s">
        <v>1865</v>
      </c>
      <c r="C97" t="s">
        <v>282</v>
      </c>
      <c r="D97" s="12" t="s">
        <v>1645</v>
      </c>
      <c r="E97" s="29">
        <v>0.9</v>
      </c>
      <c r="F97" t="s">
        <v>1441</v>
      </c>
      <c r="H97" s="31"/>
      <c r="I97" s="7"/>
    </row>
    <row r="98" spans="1:9" ht="12.75">
      <c r="A98" s="50" t="s">
        <v>798</v>
      </c>
      <c r="B98" s="50" t="s">
        <v>1865</v>
      </c>
      <c r="C98" t="s">
        <v>284</v>
      </c>
      <c r="D98" s="12" t="s">
        <v>1901</v>
      </c>
      <c r="E98" s="29">
        <v>0.9</v>
      </c>
      <c r="F98" t="s">
        <v>1441</v>
      </c>
      <c r="H98" s="31"/>
      <c r="I98" s="7"/>
    </row>
    <row r="99" spans="1:9" ht="12.75">
      <c r="A99" s="50" t="s">
        <v>798</v>
      </c>
      <c r="B99" s="50" t="s">
        <v>1865</v>
      </c>
      <c r="C99" t="s">
        <v>286</v>
      </c>
      <c r="D99" s="12" t="s">
        <v>1902</v>
      </c>
      <c r="E99" s="29">
        <v>0.9</v>
      </c>
      <c r="F99" t="s">
        <v>1441</v>
      </c>
      <c r="H99" s="31"/>
      <c r="I99" s="7"/>
    </row>
    <row r="100" spans="1:9" ht="12.75">
      <c r="A100" s="50" t="s">
        <v>798</v>
      </c>
      <c r="B100" s="50" t="s">
        <v>1865</v>
      </c>
      <c r="C100" t="s">
        <v>288</v>
      </c>
      <c r="D100" s="12" t="s">
        <v>1903</v>
      </c>
      <c r="E100" s="29">
        <v>0.9</v>
      </c>
      <c r="F100" t="s">
        <v>1441</v>
      </c>
      <c r="G100" s="1"/>
      <c r="H100" s="31"/>
      <c r="I100" s="7"/>
    </row>
    <row r="101" spans="1:9" ht="12.75">
      <c r="A101" t="s">
        <v>798</v>
      </c>
      <c r="B101" s="12" t="s">
        <v>1868</v>
      </c>
      <c r="C101" t="s">
        <v>290</v>
      </c>
      <c r="D101" t="s">
        <v>1897</v>
      </c>
      <c r="E101" s="29">
        <v>0.9</v>
      </c>
      <c r="F101" t="s">
        <v>1441</v>
      </c>
      <c r="G101" s="1"/>
      <c r="H101" s="31"/>
      <c r="I101" s="7"/>
    </row>
    <row r="102" spans="1:7" ht="12.75">
      <c r="A102" t="s">
        <v>883</v>
      </c>
      <c r="B102" s="12" t="s">
        <v>1870</v>
      </c>
      <c r="C102" t="s">
        <v>370</v>
      </c>
      <c r="D102" s="12" t="s">
        <v>1871</v>
      </c>
      <c r="E102" s="29">
        <v>0.9</v>
      </c>
      <c r="F102" t="s">
        <v>1441</v>
      </c>
      <c r="G102" s="1"/>
    </row>
    <row r="103" spans="1:7" ht="12.75">
      <c r="A103" t="s">
        <v>883</v>
      </c>
      <c r="B103" s="12" t="s">
        <v>1529</v>
      </c>
      <c r="C103" t="s">
        <v>372</v>
      </c>
      <c r="D103" s="12" t="s">
        <v>371</v>
      </c>
      <c r="E103" s="29">
        <v>0.9</v>
      </c>
      <c r="F103" t="s">
        <v>1441</v>
      </c>
      <c r="G103" s="31"/>
    </row>
    <row r="104" spans="1:7" ht="12.75">
      <c r="A104" t="s">
        <v>839</v>
      </c>
      <c r="B104" s="12" t="s">
        <v>1578</v>
      </c>
      <c r="C104" t="s">
        <v>292</v>
      </c>
      <c r="D104" s="12" t="s">
        <v>1622</v>
      </c>
      <c r="E104" s="29">
        <v>0.9</v>
      </c>
      <c r="F104" t="s">
        <v>1441</v>
      </c>
      <c r="G104" s="31"/>
    </row>
    <row r="105" spans="1:7" ht="12.75">
      <c r="A105" t="s">
        <v>839</v>
      </c>
      <c r="B105" s="12" t="s">
        <v>1578</v>
      </c>
      <c r="C105" t="s">
        <v>298</v>
      </c>
      <c r="D105" s="12" t="s">
        <v>1872</v>
      </c>
      <c r="E105" s="29">
        <v>0.9</v>
      </c>
      <c r="F105" t="s">
        <v>1441</v>
      </c>
      <c r="G105" s="31"/>
    </row>
    <row r="106" spans="1:7" ht="12.75">
      <c r="A106" t="s">
        <v>839</v>
      </c>
      <c r="B106" s="12" t="s">
        <v>1873</v>
      </c>
      <c r="C106" s="7" t="s">
        <v>1543</v>
      </c>
      <c r="F106" t="s">
        <v>1441</v>
      </c>
      <c r="G106" s="31"/>
    </row>
    <row r="107" spans="1:7" ht="12.75">
      <c r="A107" t="s">
        <v>839</v>
      </c>
      <c r="B107" s="12" t="s">
        <v>1581</v>
      </c>
      <c r="C107" t="s">
        <v>298</v>
      </c>
      <c r="D107" s="12" t="s">
        <v>1872</v>
      </c>
      <c r="E107" s="29">
        <v>0.1</v>
      </c>
      <c r="F107" t="s">
        <v>1441</v>
      </c>
      <c r="G107" s="31"/>
    </row>
    <row r="108" spans="1:7" ht="12.75">
      <c r="A108" t="s">
        <v>839</v>
      </c>
      <c r="B108" s="12" t="s">
        <v>1505</v>
      </c>
      <c r="C108" t="s">
        <v>370</v>
      </c>
      <c r="D108" s="12" t="s">
        <v>369</v>
      </c>
      <c r="E108" s="29">
        <v>0.05</v>
      </c>
      <c r="F108" t="s">
        <v>1441</v>
      </c>
      <c r="G108" s="31"/>
    </row>
    <row r="109" spans="1:7" ht="12.75">
      <c r="A109" t="s">
        <v>839</v>
      </c>
      <c r="B109" s="12" t="s">
        <v>1506</v>
      </c>
      <c r="C109" t="s">
        <v>316</v>
      </c>
      <c r="D109" s="12" t="s">
        <v>1876</v>
      </c>
      <c r="E109" s="29">
        <v>0.7</v>
      </c>
      <c r="F109" t="s">
        <v>1441</v>
      </c>
      <c r="G109" s="31"/>
    </row>
    <row r="110" spans="1:7" ht="12.75">
      <c r="A110" s="3" t="s">
        <v>819</v>
      </c>
      <c r="B110" s="3" t="s">
        <v>1587</v>
      </c>
      <c r="C110" t="s">
        <v>1451</v>
      </c>
      <c r="E110" s="29">
        <v>0.9</v>
      </c>
      <c r="F110" t="s">
        <v>1441</v>
      </c>
      <c r="G110" s="31"/>
    </row>
    <row r="111" spans="1:9" ht="12.75">
      <c r="A111" t="s">
        <v>1889</v>
      </c>
      <c r="B111" s="12" t="s">
        <v>1473</v>
      </c>
      <c r="C111" t="s">
        <v>300</v>
      </c>
      <c r="D111" s="12" t="s">
        <v>1890</v>
      </c>
      <c r="E111" s="29">
        <v>0.96</v>
      </c>
      <c r="F111" t="s">
        <v>1441</v>
      </c>
      <c r="G111" s="31"/>
      <c r="H111" s="1"/>
      <c r="I111" s="7"/>
    </row>
    <row r="112" spans="1:9" ht="12.75">
      <c r="A112" t="s">
        <v>1889</v>
      </c>
      <c r="B112" s="12" t="s">
        <v>1473</v>
      </c>
      <c r="C112" t="s">
        <v>302</v>
      </c>
      <c r="D112" s="12" t="s">
        <v>1891</v>
      </c>
      <c r="E112" s="29">
        <v>0.96</v>
      </c>
      <c r="F112" t="s">
        <v>1441</v>
      </c>
      <c r="G112" s="31"/>
      <c r="H112" s="1"/>
      <c r="I112" s="7"/>
    </row>
    <row r="113" spans="1:9" ht="12.75">
      <c r="A113" s="51" t="s">
        <v>559</v>
      </c>
      <c r="B113" s="52" t="s">
        <v>1605</v>
      </c>
      <c r="C113" t="s">
        <v>34</v>
      </c>
      <c r="D113" t="s">
        <v>1606</v>
      </c>
      <c r="E113" s="29">
        <v>0.66</v>
      </c>
      <c r="F113" t="s">
        <v>1441</v>
      </c>
      <c r="G113" s="31"/>
      <c r="H113" s="1"/>
      <c r="I113" s="7"/>
    </row>
    <row r="114" spans="1:9" ht="12.75">
      <c r="A114" s="51" t="s">
        <v>559</v>
      </c>
      <c r="B114" s="52" t="s">
        <v>1605</v>
      </c>
      <c r="C114" t="s">
        <v>36</v>
      </c>
      <c r="D114" t="s">
        <v>1607</v>
      </c>
      <c r="E114" s="29">
        <v>0.66</v>
      </c>
      <c r="F114" t="s">
        <v>1441</v>
      </c>
      <c r="G114" s="31"/>
      <c r="H114" s="31"/>
      <c r="I114" s="7"/>
    </row>
    <row r="115" spans="1:9" ht="12.75">
      <c r="A115" s="53" t="s">
        <v>559</v>
      </c>
      <c r="B115" s="47" t="s">
        <v>1605</v>
      </c>
      <c r="C115" t="s">
        <v>27</v>
      </c>
      <c r="D115" t="s">
        <v>1608</v>
      </c>
      <c r="E115" s="29">
        <v>0.2</v>
      </c>
      <c r="F115" t="s">
        <v>1441</v>
      </c>
      <c r="G115" s="1"/>
      <c r="H115" s="31"/>
      <c r="I115" s="7"/>
    </row>
    <row r="116" spans="1:9" ht="12.75">
      <c r="A116" s="53" t="s">
        <v>559</v>
      </c>
      <c r="B116" s="47" t="s">
        <v>1605</v>
      </c>
      <c r="C116" t="s">
        <v>31</v>
      </c>
      <c r="D116" t="s">
        <v>1609</v>
      </c>
      <c r="E116" s="29">
        <v>0.2</v>
      </c>
      <c r="F116" t="s">
        <v>1441</v>
      </c>
      <c r="H116" s="31"/>
      <c r="I116" s="7"/>
    </row>
    <row r="117" spans="1:9" ht="12.75">
      <c r="A117" t="s">
        <v>643</v>
      </c>
      <c r="B117" s="12" t="s">
        <v>1610</v>
      </c>
      <c r="D117" t="s">
        <v>1611</v>
      </c>
      <c r="E117" s="29">
        <v>0.5</v>
      </c>
      <c r="F117" t="s">
        <v>1441</v>
      </c>
      <c r="H117" s="31"/>
      <c r="I117" s="7"/>
    </row>
    <row r="118" spans="1:9" ht="12.75">
      <c r="A118" t="s">
        <v>1892</v>
      </c>
      <c r="B118" s="12" t="s">
        <v>1473</v>
      </c>
      <c r="C118" t="s">
        <v>304</v>
      </c>
      <c r="D118" s="12" t="s">
        <v>1893</v>
      </c>
      <c r="E118" s="29">
        <v>0.96</v>
      </c>
      <c r="F118" t="s">
        <v>1441</v>
      </c>
      <c r="H118" s="31"/>
      <c r="I118" s="7"/>
    </row>
    <row r="119" spans="1:9" ht="12.75">
      <c r="A119" t="s">
        <v>1892</v>
      </c>
      <c r="B119" s="12" t="s">
        <v>1473</v>
      </c>
      <c r="C119" t="s">
        <v>306</v>
      </c>
      <c r="D119" s="12" t="s">
        <v>1894</v>
      </c>
      <c r="E119" s="29">
        <v>0.96</v>
      </c>
      <c r="F119" t="s">
        <v>1441</v>
      </c>
      <c r="H119" s="31"/>
      <c r="I119" s="7"/>
    </row>
    <row r="120" spans="1:9" ht="12.75">
      <c r="A120" t="s">
        <v>1615</v>
      </c>
      <c r="B120" t="s">
        <v>1617</v>
      </c>
      <c r="C120" s="7" t="s">
        <v>516</v>
      </c>
      <c r="E120" s="29">
        <v>0.9</v>
      </c>
      <c r="F120" s="30" t="s">
        <v>1441</v>
      </c>
      <c r="H120" s="31"/>
      <c r="I120" s="7"/>
    </row>
    <row r="121" spans="1:9" ht="12.75">
      <c r="A121" t="s">
        <v>843</v>
      </c>
      <c r="B121" s="12" t="s">
        <v>1525</v>
      </c>
      <c r="C121" t="s">
        <v>374</v>
      </c>
      <c r="D121" s="12" t="s">
        <v>373</v>
      </c>
      <c r="E121" s="29">
        <v>0.9</v>
      </c>
      <c r="F121" t="s">
        <v>1441</v>
      </c>
      <c r="H121" s="31"/>
      <c r="I121" s="7"/>
    </row>
    <row r="122" spans="1:9" ht="12.75">
      <c r="A122" s="31" t="s">
        <v>1637</v>
      </c>
      <c r="B122" s="11" t="s">
        <v>1895</v>
      </c>
      <c r="C122" t="s">
        <v>342</v>
      </c>
      <c r="D122" s="12" t="s">
        <v>1874</v>
      </c>
      <c r="E122" s="29">
        <v>0.5</v>
      </c>
      <c r="F122" t="s">
        <v>1441</v>
      </c>
      <c r="H122" s="31"/>
      <c r="I122" s="7"/>
    </row>
    <row r="123" spans="1:9" ht="12.75">
      <c r="A123" s="31" t="s">
        <v>1637</v>
      </c>
      <c r="B123" s="53" t="s">
        <v>1621</v>
      </c>
      <c r="C123" t="s">
        <v>318</v>
      </c>
      <c r="D123" s="12" t="s">
        <v>1877</v>
      </c>
      <c r="E123" s="29">
        <v>0.5</v>
      </c>
      <c r="F123" t="s">
        <v>1441</v>
      </c>
      <c r="H123" s="31"/>
      <c r="I123" s="7"/>
    </row>
    <row r="124" spans="1:9" ht="12.75">
      <c r="A124" s="31" t="s">
        <v>1637</v>
      </c>
      <c r="B124" s="53" t="s">
        <v>1621</v>
      </c>
      <c r="C124" t="s">
        <v>320</v>
      </c>
      <c r="D124" s="12" t="s">
        <v>1878</v>
      </c>
      <c r="E124" s="29">
        <v>0.5</v>
      </c>
      <c r="F124" t="s">
        <v>1441</v>
      </c>
      <c r="H124" s="31"/>
      <c r="I124" s="7"/>
    </row>
    <row r="125" spans="1:9" ht="12.75">
      <c r="A125" s="31" t="s">
        <v>1637</v>
      </c>
      <c r="B125" s="53" t="s">
        <v>1621</v>
      </c>
      <c r="C125" t="s">
        <v>322</v>
      </c>
      <c r="D125" s="12" t="s">
        <v>1879</v>
      </c>
      <c r="E125" s="29">
        <v>0.5</v>
      </c>
      <c r="F125" t="s">
        <v>1441</v>
      </c>
      <c r="H125" s="31"/>
      <c r="I125" s="7"/>
    </row>
    <row r="126" spans="1:9" ht="12.75">
      <c r="A126" s="31" t="s">
        <v>1637</v>
      </c>
      <c r="B126" s="53" t="s">
        <v>1621</v>
      </c>
      <c r="C126" t="s">
        <v>324</v>
      </c>
      <c r="D126" s="12" t="s">
        <v>1880</v>
      </c>
      <c r="E126" s="29">
        <v>0.5</v>
      </c>
      <c r="F126" t="s">
        <v>1441</v>
      </c>
      <c r="H126" s="31"/>
      <c r="I126" s="7"/>
    </row>
    <row r="127" spans="1:9" ht="12.75">
      <c r="A127" s="31" t="s">
        <v>1637</v>
      </c>
      <c r="B127" s="53" t="s">
        <v>1621</v>
      </c>
      <c r="C127" t="s">
        <v>326</v>
      </c>
      <c r="D127" s="12" t="s">
        <v>1881</v>
      </c>
      <c r="E127" s="29">
        <v>0.5</v>
      </c>
      <c r="F127" t="s">
        <v>1441</v>
      </c>
      <c r="H127" s="31"/>
      <c r="I127" s="7"/>
    </row>
    <row r="128" spans="1:9" ht="12.75">
      <c r="A128" s="31" t="s">
        <v>1637</v>
      </c>
      <c r="B128" s="53" t="s">
        <v>1621</v>
      </c>
      <c r="C128" t="s">
        <v>328</v>
      </c>
      <c r="D128" s="12" t="s">
        <v>1882</v>
      </c>
      <c r="E128" s="29">
        <v>0.5</v>
      </c>
      <c r="F128" t="s">
        <v>1441</v>
      </c>
      <c r="H128" s="31"/>
      <c r="I128" s="7"/>
    </row>
    <row r="129" spans="1:9" ht="12.75">
      <c r="A129" s="31" t="s">
        <v>1637</v>
      </c>
      <c r="B129" s="53" t="s">
        <v>1628</v>
      </c>
      <c r="C129" t="s">
        <v>330</v>
      </c>
      <c r="D129" s="12" t="s">
        <v>1883</v>
      </c>
      <c r="E129" s="29">
        <v>0.5</v>
      </c>
      <c r="F129" t="s">
        <v>1441</v>
      </c>
      <c r="H129" s="31"/>
      <c r="I129" s="7"/>
    </row>
    <row r="130" spans="1:9" ht="12.75">
      <c r="A130" s="31" t="s">
        <v>1637</v>
      </c>
      <c r="B130" s="53" t="s">
        <v>1628</v>
      </c>
      <c r="C130" t="s">
        <v>332</v>
      </c>
      <c r="D130" s="12" t="s">
        <v>1884</v>
      </c>
      <c r="E130" s="29">
        <v>0.5</v>
      </c>
      <c r="F130" t="s">
        <v>1441</v>
      </c>
      <c r="H130" s="31"/>
      <c r="I130" s="7"/>
    </row>
    <row r="131" spans="1:9" ht="12.75">
      <c r="A131" s="31" t="s">
        <v>1637</v>
      </c>
      <c r="B131" s="53" t="s">
        <v>1628</v>
      </c>
      <c r="C131" t="s">
        <v>334</v>
      </c>
      <c r="D131" s="12" t="s">
        <v>1885</v>
      </c>
      <c r="E131" s="29">
        <v>0.5</v>
      </c>
      <c r="F131" t="s">
        <v>1441</v>
      </c>
      <c r="H131" s="31"/>
      <c r="I131" s="7"/>
    </row>
    <row r="132" spans="1:9" ht="12.75">
      <c r="A132" s="31" t="s">
        <v>1637</v>
      </c>
      <c r="B132" s="53" t="s">
        <v>1628</v>
      </c>
      <c r="C132" t="s">
        <v>336</v>
      </c>
      <c r="D132" s="12" t="s">
        <v>1886</v>
      </c>
      <c r="E132" s="29">
        <v>0.5</v>
      </c>
      <c r="F132" t="s">
        <v>1441</v>
      </c>
      <c r="H132" s="31"/>
      <c r="I132" s="7"/>
    </row>
    <row r="133" spans="1:9" ht="12.75">
      <c r="A133" s="31" t="s">
        <v>1637</v>
      </c>
      <c r="B133" s="53" t="s">
        <v>1628</v>
      </c>
      <c r="C133" t="s">
        <v>338</v>
      </c>
      <c r="D133" s="12" t="s">
        <v>1887</v>
      </c>
      <c r="E133" s="29">
        <v>0.5</v>
      </c>
      <c r="F133" t="s">
        <v>1441</v>
      </c>
      <c r="H133" s="31"/>
      <c r="I133" s="7"/>
    </row>
    <row r="134" spans="1:9" ht="12.75">
      <c r="A134" s="31" t="s">
        <v>1637</v>
      </c>
      <c r="B134" s="53" t="s">
        <v>1628</v>
      </c>
      <c r="C134" t="s">
        <v>340</v>
      </c>
      <c r="D134" s="12" t="s">
        <v>1888</v>
      </c>
      <c r="E134" s="29">
        <v>0.5</v>
      </c>
      <c r="F134" t="s">
        <v>1441</v>
      </c>
      <c r="H134" s="31"/>
      <c r="I134" s="7"/>
    </row>
    <row r="135" spans="1:9" ht="12.75">
      <c r="A135" s="31" t="s">
        <v>1637</v>
      </c>
      <c r="B135" s="47" t="s">
        <v>1896</v>
      </c>
      <c r="C135" t="s">
        <v>368</v>
      </c>
      <c r="D135" t="s">
        <v>1869</v>
      </c>
      <c r="E135" s="29">
        <v>0.9</v>
      </c>
      <c r="F135" t="s">
        <v>1441</v>
      </c>
      <c r="H135" s="31"/>
      <c r="I135" s="7"/>
    </row>
    <row r="136" spans="1:9" ht="12.75">
      <c r="A136" s="31" t="s">
        <v>1637</v>
      </c>
      <c r="B136" s="53" t="s">
        <v>1641</v>
      </c>
      <c r="C136" t="s">
        <v>344</v>
      </c>
      <c r="D136" s="11" t="s">
        <v>1569</v>
      </c>
      <c r="E136" s="29">
        <v>0.9</v>
      </c>
      <c r="F136" t="s">
        <v>1441</v>
      </c>
      <c r="H136" s="31"/>
      <c r="I136" s="7"/>
    </row>
    <row r="137" spans="1:9" ht="12.75">
      <c r="A137" s="31" t="s">
        <v>1637</v>
      </c>
      <c r="B137" s="53" t="s">
        <v>1641</v>
      </c>
      <c r="C137" t="s">
        <v>346</v>
      </c>
      <c r="D137" s="11" t="s">
        <v>1570</v>
      </c>
      <c r="E137" s="29">
        <v>0.9</v>
      </c>
      <c r="F137" t="s">
        <v>1441</v>
      </c>
      <c r="H137" s="31"/>
      <c r="I137" s="7"/>
    </row>
    <row r="138" spans="1:9" ht="12.75">
      <c r="A138" s="31" t="s">
        <v>1637</v>
      </c>
      <c r="B138" s="53" t="s">
        <v>1641</v>
      </c>
      <c r="C138" t="s">
        <v>348</v>
      </c>
      <c r="D138" s="11" t="s">
        <v>1863</v>
      </c>
      <c r="E138" s="29">
        <v>0.9</v>
      </c>
      <c r="F138" t="s">
        <v>1441</v>
      </c>
      <c r="H138" s="31"/>
      <c r="I138" s="7"/>
    </row>
    <row r="139" spans="1:9" ht="12.75">
      <c r="A139" s="31" t="s">
        <v>1637</v>
      </c>
      <c r="B139" s="53" t="s">
        <v>1641</v>
      </c>
      <c r="C139" t="s">
        <v>350</v>
      </c>
      <c r="D139" s="11" t="s">
        <v>1575</v>
      </c>
      <c r="E139" s="29">
        <v>0.9</v>
      </c>
      <c r="F139" t="s">
        <v>1441</v>
      </c>
      <c r="H139" s="1"/>
      <c r="I139" s="7"/>
    </row>
    <row r="140" spans="1:6" ht="12.75">
      <c r="A140" s="31" t="s">
        <v>1637</v>
      </c>
      <c r="B140" s="53" t="s">
        <v>1641</v>
      </c>
      <c r="C140" t="s">
        <v>352</v>
      </c>
      <c r="D140" s="11" t="s">
        <v>1864</v>
      </c>
      <c r="E140" s="29">
        <v>0.9</v>
      </c>
      <c r="F140" t="s">
        <v>1441</v>
      </c>
    </row>
    <row r="141" spans="1:6" ht="12.75">
      <c r="A141" s="31" t="s">
        <v>1637</v>
      </c>
      <c r="B141" s="53" t="s">
        <v>1641</v>
      </c>
      <c r="C141" t="s">
        <v>354</v>
      </c>
      <c r="D141" s="11" t="s">
        <v>1579</v>
      </c>
      <c r="E141" s="29">
        <v>0.9</v>
      </c>
      <c r="F141" t="s">
        <v>1441</v>
      </c>
    </row>
    <row r="142" spans="1:6" ht="12.75">
      <c r="A142" s="31" t="s">
        <v>1637</v>
      </c>
      <c r="B142" s="53" t="s">
        <v>1642</v>
      </c>
      <c r="C142" t="s">
        <v>356</v>
      </c>
      <c r="D142" s="11" t="s">
        <v>1580</v>
      </c>
      <c r="E142" s="29">
        <v>0.9</v>
      </c>
      <c r="F142" t="s">
        <v>1441</v>
      </c>
    </row>
    <row r="143" spans="1:6" ht="12.75">
      <c r="A143" s="31" t="s">
        <v>1637</v>
      </c>
      <c r="B143" s="53" t="s">
        <v>1642</v>
      </c>
      <c r="C143" t="s">
        <v>358</v>
      </c>
      <c r="D143" s="11" t="s">
        <v>1582</v>
      </c>
      <c r="E143" s="29">
        <v>0.9</v>
      </c>
      <c r="F143" t="s">
        <v>1441</v>
      </c>
    </row>
    <row r="144" spans="1:6" ht="12.75">
      <c r="A144" s="31" t="s">
        <v>1637</v>
      </c>
      <c r="B144" s="53" t="s">
        <v>1642</v>
      </c>
      <c r="C144" t="s">
        <v>360</v>
      </c>
      <c r="D144" s="11" t="s">
        <v>1602</v>
      </c>
      <c r="E144" s="29">
        <v>0.9</v>
      </c>
      <c r="F144" t="s">
        <v>1441</v>
      </c>
    </row>
    <row r="145" spans="1:6" ht="12.75">
      <c r="A145" s="31" t="s">
        <v>1637</v>
      </c>
      <c r="B145" s="53" t="s">
        <v>1642</v>
      </c>
      <c r="C145" t="s">
        <v>362</v>
      </c>
      <c r="D145" s="11" t="s">
        <v>1603</v>
      </c>
      <c r="E145" s="29">
        <v>0.9</v>
      </c>
      <c r="F145" t="s">
        <v>1441</v>
      </c>
    </row>
    <row r="146" spans="1:6" ht="12.75">
      <c r="A146" s="31" t="s">
        <v>1637</v>
      </c>
      <c r="B146" s="53" t="s">
        <v>1642</v>
      </c>
      <c r="C146" t="s">
        <v>364</v>
      </c>
      <c r="D146" s="11" t="s">
        <v>1866</v>
      </c>
      <c r="E146" s="29">
        <v>0.9</v>
      </c>
      <c r="F146" t="s">
        <v>1441</v>
      </c>
    </row>
    <row r="147" spans="1:6" ht="12.75">
      <c r="A147" s="31" t="s">
        <v>1637</v>
      </c>
      <c r="B147" s="53" t="s">
        <v>1642</v>
      </c>
      <c r="C147" t="s">
        <v>366</v>
      </c>
      <c r="D147" s="11" t="s">
        <v>1867</v>
      </c>
      <c r="E147" s="29">
        <v>0.9</v>
      </c>
      <c r="F147" t="s">
        <v>1441</v>
      </c>
    </row>
    <row r="148" spans="1:6" ht="12.75">
      <c r="A148" t="s">
        <v>1904</v>
      </c>
      <c r="B148" s="12" t="s">
        <v>1473</v>
      </c>
      <c r="C148" t="s">
        <v>308</v>
      </c>
      <c r="D148" s="12" t="s">
        <v>1905</v>
      </c>
      <c r="E148" s="29">
        <v>0.96</v>
      </c>
      <c r="F148" t="s">
        <v>1441</v>
      </c>
    </row>
    <row r="149" spans="1:6" ht="12.75">
      <c r="A149" t="s">
        <v>1904</v>
      </c>
      <c r="B149" s="12" t="s">
        <v>1473</v>
      </c>
      <c r="C149" t="s">
        <v>310</v>
      </c>
      <c r="D149" s="12" t="s">
        <v>1906</v>
      </c>
      <c r="E149" s="29">
        <v>0.96</v>
      </c>
      <c r="F149" t="s">
        <v>1441</v>
      </c>
    </row>
    <row r="150" spans="1:6" ht="12.75">
      <c r="A150" s="31" t="s">
        <v>1646</v>
      </c>
      <c r="B150" s="11" t="s">
        <v>1647</v>
      </c>
      <c r="C150" s="7" t="s">
        <v>1838</v>
      </c>
      <c r="E150" s="29">
        <v>0.16</v>
      </c>
      <c r="F150" t="s">
        <v>1441</v>
      </c>
    </row>
    <row r="151" spans="1:6" ht="12.75">
      <c r="A151" s="1" t="s">
        <v>1650</v>
      </c>
      <c r="B151" s="11" t="s">
        <v>1908</v>
      </c>
      <c r="C151" t="s">
        <v>140</v>
      </c>
      <c r="D151" s="12" t="s">
        <v>1909</v>
      </c>
      <c r="E151" s="29">
        <v>0.96</v>
      </c>
      <c r="F151" t="s">
        <v>1441</v>
      </c>
    </row>
    <row r="152" spans="1:6" ht="12.75">
      <c r="A152" t="s">
        <v>1650</v>
      </c>
      <c r="B152" s="12" t="s">
        <v>517</v>
      </c>
      <c r="C152" s="7" t="s">
        <v>518</v>
      </c>
      <c r="D152" s="12"/>
      <c r="E152" s="29">
        <v>0.9</v>
      </c>
      <c r="F152" t="s">
        <v>1441</v>
      </c>
    </row>
    <row r="153" spans="1:7" ht="12.75">
      <c r="A153" t="s">
        <v>1650</v>
      </c>
      <c r="B153" s="12" t="s">
        <v>519</v>
      </c>
      <c r="C153" s="7" t="s">
        <v>520</v>
      </c>
      <c r="D153" s="12"/>
      <c r="E153" s="29">
        <v>0.9</v>
      </c>
      <c r="F153" t="s">
        <v>1441</v>
      </c>
      <c r="G153" s="1"/>
    </row>
    <row r="154" spans="1:7" ht="12.75">
      <c r="A154" t="s">
        <v>1650</v>
      </c>
      <c r="B154" s="12" t="s">
        <v>519</v>
      </c>
      <c r="C154" s="7" t="s">
        <v>521</v>
      </c>
      <c r="D154" s="12"/>
      <c r="E154" s="29">
        <v>0.9</v>
      </c>
      <c r="F154" t="s">
        <v>1441</v>
      </c>
      <c r="G154" s="1"/>
    </row>
    <row r="155" spans="1:7" ht="12.75">
      <c r="A155" t="s">
        <v>1650</v>
      </c>
      <c r="B155" s="12" t="s">
        <v>522</v>
      </c>
      <c r="C155" s="7" t="s">
        <v>523</v>
      </c>
      <c r="D155" s="12"/>
      <c r="E155" s="29">
        <v>0.9</v>
      </c>
      <c r="F155" t="s">
        <v>1441</v>
      </c>
      <c r="G155" s="1"/>
    </row>
    <row r="156" spans="1:7" ht="12.75">
      <c r="A156" s="3" t="s">
        <v>716</v>
      </c>
      <c r="B156" s="3" t="s">
        <v>1655</v>
      </c>
      <c r="C156" s="45" t="s">
        <v>1543</v>
      </c>
      <c r="D156" s="12"/>
      <c r="F156" t="s">
        <v>1441</v>
      </c>
      <c r="G156" s="1"/>
    </row>
    <row r="157" spans="1:6" ht="12.75">
      <c r="A157" s="3" t="s">
        <v>716</v>
      </c>
      <c r="B157" s="3" t="s">
        <v>1911</v>
      </c>
      <c r="C157" s="45" t="s">
        <v>1543</v>
      </c>
      <c r="D157" s="12"/>
      <c r="F157" t="s">
        <v>1441</v>
      </c>
    </row>
    <row r="158" spans="1:12" ht="12.75">
      <c r="A158" t="s">
        <v>736</v>
      </c>
      <c r="B158" s="12" t="s">
        <v>1669</v>
      </c>
      <c r="C158" s="45" t="s">
        <v>1543</v>
      </c>
      <c r="D158" s="12"/>
      <c r="F158" t="s">
        <v>1441</v>
      </c>
      <c r="H158" s="11"/>
      <c r="I158" s="7"/>
      <c r="J158" s="11"/>
      <c r="K158" s="54"/>
      <c r="L158" s="1"/>
    </row>
    <row r="159" spans="1:12" ht="12.75">
      <c r="A159" t="s">
        <v>1671</v>
      </c>
      <c r="B159" s="12" t="s">
        <v>1473</v>
      </c>
      <c r="C159" t="s">
        <v>312</v>
      </c>
      <c r="D159" s="12" t="s">
        <v>1913</v>
      </c>
      <c r="E159" s="29">
        <v>0.96</v>
      </c>
      <c r="F159" t="s">
        <v>1441</v>
      </c>
      <c r="H159" s="11"/>
      <c r="I159" s="7"/>
      <c r="J159" s="11"/>
      <c r="K159" s="54"/>
      <c r="L159" s="1"/>
    </row>
    <row r="160" spans="1:12" ht="12.75">
      <c r="A160" t="s">
        <v>1674</v>
      </c>
      <c r="B160" s="12" t="s">
        <v>1675</v>
      </c>
      <c r="C160" s="43"/>
      <c r="D160" s="12"/>
      <c r="F160" t="s">
        <v>1441</v>
      </c>
      <c r="H160" s="1"/>
      <c r="I160" s="7"/>
      <c r="J160" s="1"/>
      <c r="K160" s="54"/>
      <c r="L160" s="1"/>
    </row>
    <row r="161" spans="1:6" ht="12.75">
      <c r="A161" s="1" t="s">
        <v>1676</v>
      </c>
      <c r="B161" s="11" t="s">
        <v>1616</v>
      </c>
      <c r="C161" s="7"/>
      <c r="F161" t="s">
        <v>1441</v>
      </c>
    </row>
    <row r="162" spans="1:6" ht="12.75">
      <c r="A162" s="1" t="s">
        <v>1679</v>
      </c>
      <c r="B162" s="11" t="s">
        <v>1914</v>
      </c>
      <c r="C162" s="7"/>
      <c r="F162" t="s">
        <v>1441</v>
      </c>
    </row>
    <row r="163" spans="1:6" ht="12.75">
      <c r="A163" s="50" t="s">
        <v>688</v>
      </c>
      <c r="B163" s="50" t="s">
        <v>1681</v>
      </c>
      <c r="C163" t="s">
        <v>156</v>
      </c>
      <c r="D163" s="12" t="s">
        <v>1652</v>
      </c>
      <c r="E163" s="29">
        <v>0.9</v>
      </c>
      <c r="F163" t="s">
        <v>1441</v>
      </c>
    </row>
    <row r="164" spans="1:6" ht="12.75">
      <c r="A164" s="50" t="s">
        <v>688</v>
      </c>
      <c r="B164" s="50" t="s">
        <v>1681</v>
      </c>
      <c r="C164" t="s">
        <v>158</v>
      </c>
      <c r="D164" s="12" t="s">
        <v>1960</v>
      </c>
      <c r="E164" s="29">
        <v>0.9</v>
      </c>
      <c r="F164" t="s">
        <v>1441</v>
      </c>
    </row>
    <row r="165" spans="1:6" ht="12.75">
      <c r="A165" s="50" t="s">
        <v>688</v>
      </c>
      <c r="B165" s="50" t="s">
        <v>1681</v>
      </c>
      <c r="C165" t="s">
        <v>160</v>
      </c>
      <c r="D165" s="12" t="s">
        <v>1697</v>
      </c>
      <c r="E165" s="29">
        <v>0.9</v>
      </c>
      <c r="F165" t="s">
        <v>1441</v>
      </c>
    </row>
    <row r="166" spans="1:6" ht="12.75">
      <c r="A166" s="50" t="s">
        <v>688</v>
      </c>
      <c r="B166" s="50" t="s">
        <v>1681</v>
      </c>
      <c r="C166" t="s">
        <v>162</v>
      </c>
      <c r="D166" s="12" t="s">
        <v>1698</v>
      </c>
      <c r="E166" s="29">
        <v>0.9</v>
      </c>
      <c r="F166" t="s">
        <v>1441</v>
      </c>
    </row>
    <row r="167" spans="1:6" ht="12.75">
      <c r="A167" s="50" t="s">
        <v>688</v>
      </c>
      <c r="B167" s="50" t="s">
        <v>1681</v>
      </c>
      <c r="C167" t="s">
        <v>164</v>
      </c>
      <c r="D167" s="12" t="s">
        <v>1734</v>
      </c>
      <c r="E167" s="29">
        <v>0.9</v>
      </c>
      <c r="F167" t="s">
        <v>1441</v>
      </c>
    </row>
    <row r="168" spans="1:6" ht="12.75">
      <c r="A168" s="50" t="s">
        <v>688</v>
      </c>
      <c r="B168" s="50" t="s">
        <v>1681</v>
      </c>
      <c r="C168" t="s">
        <v>166</v>
      </c>
      <c r="D168" s="12" t="s">
        <v>1748</v>
      </c>
      <c r="E168" s="29">
        <v>0.9</v>
      </c>
      <c r="F168" t="s">
        <v>1441</v>
      </c>
    </row>
    <row r="169" spans="1:12" ht="12.75">
      <c r="A169" s="50" t="s">
        <v>688</v>
      </c>
      <c r="B169" s="50" t="s">
        <v>1682</v>
      </c>
      <c r="C169" t="s">
        <v>168</v>
      </c>
      <c r="D169" s="12" t="s">
        <v>1758</v>
      </c>
      <c r="E169" s="29">
        <v>0.9</v>
      </c>
      <c r="F169" t="s">
        <v>1441</v>
      </c>
      <c r="L169" s="19"/>
    </row>
    <row r="170" spans="1:6" ht="12.75">
      <c r="A170" s="50" t="s">
        <v>688</v>
      </c>
      <c r="B170" s="50" t="s">
        <v>1682</v>
      </c>
      <c r="C170" t="s">
        <v>170</v>
      </c>
      <c r="D170" s="12" t="s">
        <v>1764</v>
      </c>
      <c r="E170" s="29">
        <v>0.9</v>
      </c>
      <c r="F170" t="s">
        <v>1441</v>
      </c>
    </row>
    <row r="171" spans="1:6" ht="12.75">
      <c r="A171" s="50" t="s">
        <v>688</v>
      </c>
      <c r="B171" s="50" t="s">
        <v>1682</v>
      </c>
      <c r="C171" t="s">
        <v>172</v>
      </c>
      <c r="D171" s="12" t="s">
        <v>1771</v>
      </c>
      <c r="E171" s="29">
        <v>0.9</v>
      </c>
      <c r="F171" t="s">
        <v>1441</v>
      </c>
    </row>
    <row r="172" spans="1:6" ht="12.75">
      <c r="A172" s="50" t="s">
        <v>688</v>
      </c>
      <c r="B172" s="50" t="s">
        <v>1682</v>
      </c>
      <c r="C172" t="s">
        <v>174</v>
      </c>
      <c r="D172" s="12" t="s">
        <v>1775</v>
      </c>
      <c r="E172" s="29">
        <v>0.9</v>
      </c>
      <c r="F172" t="s">
        <v>1441</v>
      </c>
    </row>
    <row r="173" spans="1:6" ht="12.75">
      <c r="A173" s="50" t="s">
        <v>688</v>
      </c>
      <c r="B173" s="50" t="s">
        <v>1682</v>
      </c>
      <c r="C173" t="s">
        <v>176</v>
      </c>
      <c r="D173" s="12" t="s">
        <v>1777</v>
      </c>
      <c r="E173" s="29">
        <v>0.9</v>
      </c>
      <c r="F173" t="s">
        <v>1441</v>
      </c>
    </row>
    <row r="174" spans="1:6" ht="12.75">
      <c r="A174" s="50" t="s">
        <v>688</v>
      </c>
      <c r="B174" s="50" t="s">
        <v>1682</v>
      </c>
      <c r="C174" t="s">
        <v>178</v>
      </c>
      <c r="D174" s="12" t="s">
        <v>1779</v>
      </c>
      <c r="E174" s="29">
        <v>0.9</v>
      </c>
      <c r="F174" t="s">
        <v>1441</v>
      </c>
    </row>
    <row r="175" spans="1:6" ht="12.75">
      <c r="A175" s="50" t="s">
        <v>688</v>
      </c>
      <c r="B175" s="11" t="s">
        <v>1915</v>
      </c>
      <c r="C175" s="30" t="s">
        <v>1543</v>
      </c>
      <c r="F175" t="s">
        <v>1441</v>
      </c>
    </row>
    <row r="176" spans="1:6" ht="12.75">
      <c r="A176" t="s">
        <v>713</v>
      </c>
      <c r="B176" s="11" t="s">
        <v>2034</v>
      </c>
      <c r="C176" t="s">
        <v>180</v>
      </c>
      <c r="D176" t="s">
        <v>2035</v>
      </c>
      <c r="E176" s="29">
        <v>0.9</v>
      </c>
      <c r="F176" t="s">
        <v>1441</v>
      </c>
    </row>
    <row r="177" spans="1:6" ht="12.75">
      <c r="A177" t="s">
        <v>713</v>
      </c>
      <c r="B177" s="50" t="s">
        <v>1916</v>
      </c>
      <c r="C177" s="30" t="s">
        <v>1684</v>
      </c>
      <c r="E177" s="29">
        <v>0.9</v>
      </c>
      <c r="F177" t="s">
        <v>1441</v>
      </c>
    </row>
    <row r="178" spans="1:6" ht="12.75">
      <c r="A178" t="s">
        <v>713</v>
      </c>
      <c r="B178" s="12" t="s">
        <v>1617</v>
      </c>
      <c r="C178" s="30" t="s">
        <v>1678</v>
      </c>
      <c r="E178" s="29">
        <v>0.8</v>
      </c>
      <c r="F178" t="s">
        <v>1441</v>
      </c>
    </row>
    <row r="179" spans="1:6" ht="12.75">
      <c r="A179" t="s">
        <v>713</v>
      </c>
      <c r="B179" s="12" t="s">
        <v>1917</v>
      </c>
      <c r="C179" s="30" t="s">
        <v>262</v>
      </c>
      <c r="D179" s="12" t="s">
        <v>1687</v>
      </c>
      <c r="E179" s="29">
        <v>0.9</v>
      </c>
      <c r="F179" t="s">
        <v>1441</v>
      </c>
    </row>
    <row r="180" spans="1:6" ht="12.75">
      <c r="A180" t="s">
        <v>713</v>
      </c>
      <c r="B180" s="12" t="s">
        <v>1525</v>
      </c>
      <c r="C180" s="30" t="s">
        <v>264</v>
      </c>
      <c r="D180" s="12" t="s">
        <v>1692</v>
      </c>
      <c r="E180" s="29">
        <v>0.8</v>
      </c>
      <c r="F180" t="s">
        <v>1441</v>
      </c>
    </row>
    <row r="181" spans="1:6" ht="12.75">
      <c r="A181" t="s">
        <v>786</v>
      </c>
      <c r="B181" s="12" t="s">
        <v>1918</v>
      </c>
      <c r="C181" s="30" t="s">
        <v>260</v>
      </c>
      <c r="D181" s="12" t="s">
        <v>1690</v>
      </c>
      <c r="E181" s="29">
        <v>0.9</v>
      </c>
      <c r="F181" t="s">
        <v>1441</v>
      </c>
    </row>
    <row r="182" spans="1:6" ht="12.75">
      <c r="A182" t="s">
        <v>786</v>
      </c>
      <c r="B182" t="s">
        <v>1919</v>
      </c>
      <c r="C182" s="30" t="s">
        <v>1451</v>
      </c>
      <c r="F182" t="s">
        <v>1441</v>
      </c>
    </row>
    <row r="183" spans="1:6" ht="12.75">
      <c r="A183" t="s">
        <v>1694</v>
      </c>
      <c r="B183" s="12" t="s">
        <v>1473</v>
      </c>
      <c r="C183" t="s">
        <v>314</v>
      </c>
      <c r="D183" s="12" t="s">
        <v>1920</v>
      </c>
      <c r="E183" s="29">
        <v>0.96</v>
      </c>
      <c r="F183" t="s">
        <v>1441</v>
      </c>
    </row>
    <row r="184" spans="1:6" ht="12.75">
      <c r="A184" t="s">
        <v>1696</v>
      </c>
      <c r="B184" s="12" t="s">
        <v>1700</v>
      </c>
      <c r="C184" t="s">
        <v>142</v>
      </c>
      <c r="D184" s="12" t="s">
        <v>1922</v>
      </c>
      <c r="E184" s="29">
        <v>1</v>
      </c>
      <c r="F184" t="s">
        <v>1441</v>
      </c>
    </row>
    <row r="185" spans="1:6" ht="12.75">
      <c r="A185" s="31" t="s">
        <v>1699</v>
      </c>
      <c r="B185" s="11" t="s">
        <v>1921</v>
      </c>
      <c r="C185" s="7" t="s">
        <v>1714</v>
      </c>
      <c r="D185" s="12"/>
      <c r="E185" s="29">
        <v>0.95</v>
      </c>
      <c r="F185" s="30" t="s">
        <v>1441</v>
      </c>
    </row>
    <row r="186" spans="1:6" ht="12.75">
      <c r="A186" t="s">
        <v>1699</v>
      </c>
      <c r="B186" s="12" t="s">
        <v>1706</v>
      </c>
      <c r="C186" t="s">
        <v>144</v>
      </c>
      <c r="D186" s="12" t="s">
        <v>1923</v>
      </c>
      <c r="E186" s="29">
        <v>1</v>
      </c>
      <c r="F186" t="s">
        <v>1441</v>
      </c>
    </row>
    <row r="187" spans="1:6" ht="12.75">
      <c r="A187" t="s">
        <v>1702</v>
      </c>
      <c r="B187" s="12" t="s">
        <v>1924</v>
      </c>
      <c r="C187" t="s">
        <v>146</v>
      </c>
      <c r="D187" s="12" t="s">
        <v>1925</v>
      </c>
      <c r="E187" s="29">
        <v>0.8</v>
      </c>
      <c r="F187" t="s">
        <v>1441</v>
      </c>
    </row>
    <row r="188" spans="1:6" ht="12.75">
      <c r="A188" t="s">
        <v>1702</v>
      </c>
      <c r="B188" s="12" t="s">
        <v>1506</v>
      </c>
      <c r="C188" t="s">
        <v>206</v>
      </c>
      <c r="D188" s="12" t="s">
        <v>1926</v>
      </c>
      <c r="E188" s="29">
        <v>0.8</v>
      </c>
      <c r="F188" t="s">
        <v>1441</v>
      </c>
    </row>
    <row r="189" spans="1:6" ht="12.75">
      <c r="A189" t="s">
        <v>627</v>
      </c>
      <c r="B189" s="12" t="s">
        <v>2007</v>
      </c>
      <c r="C189" t="s">
        <v>138</v>
      </c>
      <c r="D189" s="12" t="s">
        <v>2036</v>
      </c>
      <c r="E189" s="29">
        <v>0.5</v>
      </c>
      <c r="F189" t="s">
        <v>1441</v>
      </c>
    </row>
    <row r="190" spans="1:6" ht="12.75">
      <c r="A190" t="s">
        <v>627</v>
      </c>
      <c r="B190" s="12" t="s">
        <v>2037</v>
      </c>
      <c r="C190" t="s">
        <v>152</v>
      </c>
      <c r="D190" s="12" t="s">
        <v>2038</v>
      </c>
      <c r="E190" s="29">
        <v>0.9</v>
      </c>
      <c r="F190" t="s">
        <v>1441</v>
      </c>
    </row>
    <row r="191" spans="1:6" ht="12.75">
      <c r="A191" t="s">
        <v>627</v>
      </c>
      <c r="B191" s="12" t="s">
        <v>1937</v>
      </c>
      <c r="C191" s="30" t="s">
        <v>1543</v>
      </c>
      <c r="F191" t="s">
        <v>1441</v>
      </c>
    </row>
    <row r="192" spans="1:6" ht="12.75">
      <c r="A192" t="s">
        <v>627</v>
      </c>
      <c r="B192" s="12" t="s">
        <v>2039</v>
      </c>
      <c r="C192" t="s">
        <v>71</v>
      </c>
      <c r="D192" t="s">
        <v>2040</v>
      </c>
      <c r="E192" s="29">
        <v>0.7</v>
      </c>
      <c r="F192" t="s">
        <v>1441</v>
      </c>
    </row>
    <row r="193" spans="1:6" ht="12.75">
      <c r="A193" t="s">
        <v>627</v>
      </c>
      <c r="B193" s="12" t="s">
        <v>2039</v>
      </c>
      <c r="C193" t="s">
        <v>74</v>
      </c>
      <c r="D193" t="s">
        <v>2040</v>
      </c>
      <c r="E193" s="29">
        <v>0.7</v>
      </c>
      <c r="F193" t="s">
        <v>1441</v>
      </c>
    </row>
    <row r="194" spans="1:6" ht="12.75">
      <c r="A194" t="s">
        <v>627</v>
      </c>
      <c r="B194" s="12" t="s">
        <v>2039</v>
      </c>
      <c r="C194" t="s">
        <v>77</v>
      </c>
      <c r="D194" t="s">
        <v>2040</v>
      </c>
      <c r="E194" s="29">
        <v>0.7</v>
      </c>
      <c r="F194" t="s">
        <v>1441</v>
      </c>
    </row>
    <row r="195" spans="1:6" ht="12.75">
      <c r="A195" t="s">
        <v>627</v>
      </c>
      <c r="B195" s="12" t="s">
        <v>2039</v>
      </c>
      <c r="C195" t="s">
        <v>80</v>
      </c>
      <c r="D195" t="s">
        <v>2040</v>
      </c>
      <c r="E195" s="29">
        <v>0.7</v>
      </c>
      <c r="F195" t="s">
        <v>1441</v>
      </c>
    </row>
    <row r="196" spans="1:6" ht="12.75">
      <c r="A196" t="s">
        <v>627</v>
      </c>
      <c r="B196" s="12" t="s">
        <v>2039</v>
      </c>
      <c r="C196" t="s">
        <v>83</v>
      </c>
      <c r="D196" t="s">
        <v>2040</v>
      </c>
      <c r="E196" s="29">
        <v>0.7</v>
      </c>
      <c r="F196" t="s">
        <v>1441</v>
      </c>
    </row>
    <row r="197" spans="1:6" ht="12.75">
      <c r="A197" t="s">
        <v>627</v>
      </c>
      <c r="B197" s="12" t="s">
        <v>2039</v>
      </c>
      <c r="C197" t="s">
        <v>85</v>
      </c>
      <c r="D197" t="s">
        <v>2040</v>
      </c>
      <c r="E197" s="29">
        <v>0.7</v>
      </c>
      <c r="F197" t="s">
        <v>1441</v>
      </c>
    </row>
    <row r="198" spans="1:6" ht="12.75">
      <c r="A198" t="s">
        <v>627</v>
      </c>
      <c r="B198" s="12" t="s">
        <v>2039</v>
      </c>
      <c r="C198" t="s">
        <v>88</v>
      </c>
      <c r="D198" t="s">
        <v>2040</v>
      </c>
      <c r="E198" s="29">
        <v>0.7</v>
      </c>
      <c r="F198" t="s">
        <v>1441</v>
      </c>
    </row>
    <row r="199" spans="1:10" ht="12.75">
      <c r="A199" t="s">
        <v>627</v>
      </c>
      <c r="B199" s="12" t="s">
        <v>2039</v>
      </c>
      <c r="C199" t="s">
        <v>91</v>
      </c>
      <c r="D199" t="s">
        <v>2040</v>
      </c>
      <c r="E199" s="29">
        <v>0.7</v>
      </c>
      <c r="F199" t="s">
        <v>1441</v>
      </c>
      <c r="J199" s="1"/>
    </row>
    <row r="200" spans="1:6" ht="12.75">
      <c r="A200" t="s">
        <v>627</v>
      </c>
      <c r="B200" s="12" t="s">
        <v>2039</v>
      </c>
      <c r="C200" t="s">
        <v>93</v>
      </c>
      <c r="D200" t="s">
        <v>2040</v>
      </c>
      <c r="E200" s="29">
        <v>0.7</v>
      </c>
      <c r="F200" t="s">
        <v>1441</v>
      </c>
    </row>
    <row r="201" spans="1:6" ht="12.75">
      <c r="A201" t="s">
        <v>627</v>
      </c>
      <c r="B201" s="12" t="s">
        <v>2039</v>
      </c>
      <c r="C201" t="s">
        <v>126</v>
      </c>
      <c r="D201" t="s">
        <v>2041</v>
      </c>
      <c r="E201" s="29">
        <v>0.5</v>
      </c>
      <c r="F201" t="s">
        <v>1441</v>
      </c>
    </row>
    <row r="202" spans="1:6" ht="12.75">
      <c r="A202" t="s">
        <v>627</v>
      </c>
      <c r="B202" s="12" t="s">
        <v>2039</v>
      </c>
      <c r="C202" t="s">
        <v>128</v>
      </c>
      <c r="D202" t="s">
        <v>2041</v>
      </c>
      <c r="E202" s="29">
        <v>0.5</v>
      </c>
      <c r="F202" t="s">
        <v>1441</v>
      </c>
    </row>
    <row r="203" spans="1:6" ht="12.75">
      <c r="A203" t="s">
        <v>627</v>
      </c>
      <c r="B203" s="12" t="s">
        <v>2039</v>
      </c>
      <c r="C203" t="s">
        <v>130</v>
      </c>
      <c r="D203" t="s">
        <v>2041</v>
      </c>
      <c r="E203" s="29">
        <v>0.5</v>
      </c>
      <c r="F203" t="s">
        <v>1441</v>
      </c>
    </row>
    <row r="204" spans="1:6" ht="12.75">
      <c r="A204" t="s">
        <v>627</v>
      </c>
      <c r="B204" s="12" t="s">
        <v>2039</v>
      </c>
      <c r="C204" t="s">
        <v>132</v>
      </c>
      <c r="D204" t="s">
        <v>2041</v>
      </c>
      <c r="E204" s="29">
        <v>0.5</v>
      </c>
      <c r="F204" t="s">
        <v>1441</v>
      </c>
    </row>
    <row r="205" spans="1:6" ht="12.75">
      <c r="A205" t="s">
        <v>627</v>
      </c>
      <c r="B205" s="12" t="s">
        <v>2039</v>
      </c>
      <c r="C205" t="s">
        <v>134</v>
      </c>
      <c r="D205" t="s">
        <v>2041</v>
      </c>
      <c r="E205" s="29">
        <v>0.5</v>
      </c>
      <c r="F205" t="s">
        <v>1441</v>
      </c>
    </row>
    <row r="206" spans="1:6" ht="12.75">
      <c r="A206" t="s">
        <v>627</v>
      </c>
      <c r="B206" s="12" t="s">
        <v>2039</v>
      </c>
      <c r="C206" t="s">
        <v>136</v>
      </c>
      <c r="D206" t="s">
        <v>2041</v>
      </c>
      <c r="E206" s="29">
        <v>0.5</v>
      </c>
      <c r="F206" t="s">
        <v>1441</v>
      </c>
    </row>
    <row r="207" spans="1:6" ht="12.75">
      <c r="A207" t="s">
        <v>627</v>
      </c>
      <c r="B207" s="12" t="s">
        <v>1719</v>
      </c>
      <c r="C207" t="s">
        <v>148</v>
      </c>
      <c r="D207" s="12" t="s">
        <v>1945</v>
      </c>
      <c r="E207" s="29">
        <v>0.96</v>
      </c>
      <c r="F207" t="s">
        <v>1441</v>
      </c>
    </row>
    <row r="208" spans="1:6" ht="12.75">
      <c r="A208" t="s">
        <v>627</v>
      </c>
      <c r="B208" s="12" t="s">
        <v>1719</v>
      </c>
      <c r="C208" t="s">
        <v>150</v>
      </c>
      <c r="D208" s="12" t="s">
        <v>1946</v>
      </c>
      <c r="E208" s="29">
        <v>0.96</v>
      </c>
      <c r="F208" t="s">
        <v>1441</v>
      </c>
    </row>
    <row r="209" spans="1:6" ht="12.75">
      <c r="A209" t="s">
        <v>627</v>
      </c>
      <c r="B209" s="12" t="s">
        <v>1729</v>
      </c>
      <c r="C209" s="7" t="s">
        <v>512</v>
      </c>
      <c r="D209" s="12"/>
      <c r="E209" s="29">
        <v>0.7</v>
      </c>
      <c r="F209" t="s">
        <v>1441</v>
      </c>
    </row>
    <row r="210" spans="1:6" ht="12.75">
      <c r="A210" t="s">
        <v>627</v>
      </c>
      <c r="B210" s="12" t="s">
        <v>1729</v>
      </c>
      <c r="C210" s="7" t="s">
        <v>513</v>
      </c>
      <c r="D210" s="12"/>
      <c r="E210" s="29">
        <v>0.7</v>
      </c>
      <c r="F210" t="s">
        <v>1441</v>
      </c>
    </row>
    <row r="211" spans="1:6" ht="12.75">
      <c r="A211" t="s">
        <v>761</v>
      </c>
      <c r="B211" s="12" t="s">
        <v>1730</v>
      </c>
      <c r="C211" t="s">
        <v>190</v>
      </c>
      <c r="D211" s="12" t="s">
        <v>1951</v>
      </c>
      <c r="E211" s="29">
        <v>0.96</v>
      </c>
      <c r="F211" t="s">
        <v>1441</v>
      </c>
    </row>
    <row r="212" spans="1:6" ht="12.75">
      <c r="A212" t="s">
        <v>761</v>
      </c>
      <c r="B212" s="12" t="s">
        <v>1730</v>
      </c>
      <c r="C212" t="s">
        <v>192</v>
      </c>
      <c r="D212" s="12" t="s">
        <v>1952</v>
      </c>
      <c r="E212" s="29">
        <v>0.96</v>
      </c>
      <c r="F212" t="s">
        <v>1441</v>
      </c>
    </row>
    <row r="213" spans="1:6" ht="12.75">
      <c r="A213" t="s">
        <v>761</v>
      </c>
      <c r="B213" s="12" t="s">
        <v>1733</v>
      </c>
      <c r="C213" t="s">
        <v>194</v>
      </c>
      <c r="D213" s="12" t="s">
        <v>1953</v>
      </c>
      <c r="E213" s="29">
        <v>0.96</v>
      </c>
      <c r="F213" t="s">
        <v>1441</v>
      </c>
    </row>
    <row r="214" spans="1:6" ht="12.75">
      <c r="A214" t="s">
        <v>761</v>
      </c>
      <c r="B214" s="12" t="s">
        <v>1954</v>
      </c>
      <c r="C214" s="30" t="s">
        <v>1543</v>
      </c>
      <c r="D214" s="12"/>
      <c r="F214" t="s">
        <v>1441</v>
      </c>
    </row>
    <row r="215" spans="1:6" ht="12.75">
      <c r="A215" s="31" t="s">
        <v>1739</v>
      </c>
      <c r="B215" s="41" t="s">
        <v>1740</v>
      </c>
      <c r="C215" s="30" t="s">
        <v>1543</v>
      </c>
      <c r="D215" s="12"/>
      <c r="F215" t="s">
        <v>1441</v>
      </c>
    </row>
    <row r="216" spans="1:6" ht="12.75">
      <c r="A216" s="1" t="s">
        <v>1747</v>
      </c>
      <c r="B216" s="11" t="s">
        <v>1473</v>
      </c>
      <c r="C216" t="s">
        <v>196</v>
      </c>
      <c r="D216" s="12" t="s">
        <v>1955</v>
      </c>
      <c r="E216" s="29">
        <v>0.96</v>
      </c>
      <c r="F216" t="s">
        <v>1441</v>
      </c>
    </row>
    <row r="217" spans="1:6" ht="12.75">
      <c r="A217" s="1" t="s">
        <v>761</v>
      </c>
      <c r="B217" s="11" t="s">
        <v>1738</v>
      </c>
      <c r="C217"/>
      <c r="D217" s="12" t="s">
        <v>1912</v>
      </c>
      <c r="E217" s="29">
        <v>0.5</v>
      </c>
      <c r="F217" t="s">
        <v>1441</v>
      </c>
    </row>
    <row r="218" spans="1:6" ht="12.75">
      <c r="A218" s="31" t="s">
        <v>1749</v>
      </c>
      <c r="B218" s="11" t="s">
        <v>2042</v>
      </c>
      <c r="C218" s="30" t="s">
        <v>1543</v>
      </c>
      <c r="D218" s="12"/>
      <c r="F218" t="s">
        <v>1441</v>
      </c>
    </row>
    <row r="219" spans="1:6" ht="12.75">
      <c r="A219" t="s">
        <v>1757</v>
      </c>
      <c r="B219" s="12" t="s">
        <v>1473</v>
      </c>
      <c r="C219" t="s">
        <v>198</v>
      </c>
      <c r="D219" s="12" t="s">
        <v>1957</v>
      </c>
      <c r="E219" s="29">
        <v>0.96</v>
      </c>
      <c r="F219" t="s">
        <v>1441</v>
      </c>
    </row>
    <row r="220" spans="1:6" ht="12.75">
      <c r="A220" t="s">
        <v>1759</v>
      </c>
      <c r="B220" s="12" t="s">
        <v>1958</v>
      </c>
      <c r="C220" t="s">
        <v>154</v>
      </c>
      <c r="D220" s="12" t="s">
        <v>153</v>
      </c>
      <c r="E220" s="29">
        <v>0.9</v>
      </c>
      <c r="F220" t="s">
        <v>1441</v>
      </c>
    </row>
    <row r="221" spans="1:6" ht="12.75">
      <c r="A221" s="53" t="s">
        <v>1761</v>
      </c>
      <c r="B221" s="47" t="s">
        <v>1762</v>
      </c>
      <c r="C221" t="s">
        <v>234</v>
      </c>
      <c r="D221" s="12" t="s">
        <v>2043</v>
      </c>
      <c r="E221" s="29">
        <v>0.5</v>
      </c>
      <c r="F221" t="s">
        <v>1441</v>
      </c>
    </row>
    <row r="222" spans="1:6" ht="12.75">
      <c r="A222" s="53" t="s">
        <v>1761</v>
      </c>
      <c r="B222" s="47" t="s">
        <v>1959</v>
      </c>
      <c r="C222" t="s">
        <v>236</v>
      </c>
      <c r="D222" s="12" t="s">
        <v>1704</v>
      </c>
      <c r="E222" s="29">
        <v>0.5</v>
      </c>
      <c r="F222" t="s">
        <v>1441</v>
      </c>
    </row>
    <row r="223" spans="1:6" ht="12.75">
      <c r="A223" s="53" t="s">
        <v>1761</v>
      </c>
      <c r="B223" s="47" t="s">
        <v>1959</v>
      </c>
      <c r="C223" t="s">
        <v>238</v>
      </c>
      <c r="D223" s="12" t="s">
        <v>1705</v>
      </c>
      <c r="E223" s="29">
        <v>0.5</v>
      </c>
      <c r="F223" t="s">
        <v>1441</v>
      </c>
    </row>
    <row r="224" spans="1:6" ht="12.75">
      <c r="A224" s="53" t="s">
        <v>1761</v>
      </c>
      <c r="B224" s="47" t="s">
        <v>1959</v>
      </c>
      <c r="C224" t="s">
        <v>240</v>
      </c>
      <c r="D224" s="12" t="s">
        <v>1707</v>
      </c>
      <c r="E224" s="29">
        <v>0.5</v>
      </c>
      <c r="F224" t="s">
        <v>1441</v>
      </c>
    </row>
    <row r="225" spans="1:6" ht="12.75">
      <c r="A225" s="53" t="s">
        <v>1761</v>
      </c>
      <c r="B225" s="47" t="s">
        <v>1959</v>
      </c>
      <c r="C225" t="s">
        <v>242</v>
      </c>
      <c r="D225" s="12" t="s">
        <v>1708</v>
      </c>
      <c r="E225" s="29">
        <v>0.5</v>
      </c>
      <c r="F225" t="s">
        <v>1441</v>
      </c>
    </row>
    <row r="226" spans="1:6" ht="12.75">
      <c r="A226" s="53" t="s">
        <v>1761</v>
      </c>
      <c r="B226" s="47" t="s">
        <v>1959</v>
      </c>
      <c r="C226" t="s">
        <v>244</v>
      </c>
      <c r="D226" s="12" t="s">
        <v>1712</v>
      </c>
      <c r="E226" s="29">
        <v>0.5</v>
      </c>
      <c r="F226" t="s">
        <v>1441</v>
      </c>
    </row>
    <row r="227" spans="1:6" ht="12.75">
      <c r="A227" t="s">
        <v>1763</v>
      </c>
      <c r="B227" s="12" t="s">
        <v>1473</v>
      </c>
      <c r="C227" t="s">
        <v>200</v>
      </c>
      <c r="D227" s="12" t="s">
        <v>1961</v>
      </c>
      <c r="E227" s="29">
        <v>0.96</v>
      </c>
      <c r="F227" t="s">
        <v>1441</v>
      </c>
    </row>
    <row r="228" spans="1:6" ht="12.75">
      <c r="A228" t="s">
        <v>1765</v>
      </c>
      <c r="B228" s="12" t="s">
        <v>487</v>
      </c>
      <c r="C228" t="s">
        <v>488</v>
      </c>
      <c r="D228" s="12" t="s">
        <v>487</v>
      </c>
      <c r="E228" s="29">
        <v>0.9</v>
      </c>
      <c r="F228" t="s">
        <v>1441</v>
      </c>
    </row>
    <row r="229" spans="1:11" ht="12.75">
      <c r="A229" s="53" t="s">
        <v>1768</v>
      </c>
      <c r="B229" s="47" t="s">
        <v>1962</v>
      </c>
      <c r="C229" t="s">
        <v>246</v>
      </c>
      <c r="D229" s="12" t="s">
        <v>1712</v>
      </c>
      <c r="E229" s="29">
        <v>0.5</v>
      </c>
      <c r="F229" t="s">
        <v>1441</v>
      </c>
      <c r="K229" s="55"/>
    </row>
    <row r="230" spans="1:13" ht="12.75">
      <c r="A230" s="53" t="s">
        <v>1768</v>
      </c>
      <c r="B230" s="47" t="s">
        <v>1963</v>
      </c>
      <c r="C230" t="s">
        <v>248</v>
      </c>
      <c r="D230" s="12" t="s">
        <v>1720</v>
      </c>
      <c r="E230" s="29">
        <v>0.5</v>
      </c>
      <c r="F230" t="s">
        <v>1441</v>
      </c>
      <c r="M230" s="12"/>
    </row>
    <row r="231" spans="1:13" ht="12.75">
      <c r="A231" s="53" t="s">
        <v>1768</v>
      </c>
      <c r="B231" s="47" t="s">
        <v>1963</v>
      </c>
      <c r="C231" t="s">
        <v>250</v>
      </c>
      <c r="D231" s="12" t="s">
        <v>1721</v>
      </c>
      <c r="E231" s="29">
        <v>0.5</v>
      </c>
      <c r="F231" t="s">
        <v>1441</v>
      </c>
      <c r="M231" s="12"/>
    </row>
    <row r="232" spans="1:6" ht="12.75">
      <c r="A232" s="53" t="s">
        <v>1768</v>
      </c>
      <c r="B232" s="47" t="s">
        <v>1963</v>
      </c>
      <c r="C232" t="s">
        <v>252</v>
      </c>
      <c r="D232" s="12" t="s">
        <v>1723</v>
      </c>
      <c r="E232" s="29">
        <v>0.5</v>
      </c>
      <c r="F232" t="s">
        <v>1441</v>
      </c>
    </row>
    <row r="233" spans="1:6" ht="12.75">
      <c r="A233" s="53" t="s">
        <v>1768</v>
      </c>
      <c r="B233" s="47" t="s">
        <v>1963</v>
      </c>
      <c r="C233" t="s">
        <v>254</v>
      </c>
      <c r="D233" s="12" t="s">
        <v>1724</v>
      </c>
      <c r="E233" s="29">
        <v>0.5</v>
      </c>
      <c r="F233" t="s">
        <v>1441</v>
      </c>
    </row>
    <row r="234" spans="1:6" ht="12.75">
      <c r="A234" s="53" t="s">
        <v>1768</v>
      </c>
      <c r="B234" s="47" t="s">
        <v>1963</v>
      </c>
      <c r="C234" t="s">
        <v>256</v>
      </c>
      <c r="D234" s="12" t="s">
        <v>1731</v>
      </c>
      <c r="E234" s="29">
        <v>0.5</v>
      </c>
      <c r="F234" t="s">
        <v>1441</v>
      </c>
    </row>
    <row r="235" spans="1:6" ht="12.75">
      <c r="A235" t="s">
        <v>1770</v>
      </c>
      <c r="B235" s="12" t="s">
        <v>1473</v>
      </c>
      <c r="C235" t="s">
        <v>202</v>
      </c>
      <c r="D235" s="12" t="s">
        <v>1964</v>
      </c>
      <c r="E235" s="29">
        <v>0.96</v>
      </c>
      <c r="F235" t="s">
        <v>1441</v>
      </c>
    </row>
    <row r="236" spans="1:6" ht="12.75">
      <c r="A236" t="s">
        <v>1772</v>
      </c>
      <c r="B236" s="12" t="s">
        <v>489</v>
      </c>
      <c r="C236" t="s">
        <v>490</v>
      </c>
      <c r="D236" s="12" t="s">
        <v>489</v>
      </c>
      <c r="E236" s="29">
        <v>0.9</v>
      </c>
      <c r="F236" t="s">
        <v>1441</v>
      </c>
    </row>
    <row r="237" spans="1:6" ht="12.75">
      <c r="A237" t="s">
        <v>1965</v>
      </c>
      <c r="B237" s="12" t="s">
        <v>1473</v>
      </c>
      <c r="C237" t="s">
        <v>204</v>
      </c>
      <c r="D237" s="12" t="s">
        <v>1966</v>
      </c>
      <c r="E237" s="29">
        <v>0.96</v>
      </c>
      <c r="F237" t="s">
        <v>1441</v>
      </c>
    </row>
    <row r="238" spans="1:6" ht="12.75">
      <c r="A238" t="s">
        <v>1967</v>
      </c>
      <c r="B238" t="s">
        <v>1784</v>
      </c>
      <c r="C238" s="20" t="s">
        <v>46</v>
      </c>
      <c r="D238" t="s">
        <v>1781</v>
      </c>
      <c r="F238" t="s">
        <v>1441</v>
      </c>
    </row>
    <row r="239" spans="1:6" ht="12.75">
      <c r="A239" t="s">
        <v>1780</v>
      </c>
      <c r="B239" t="s">
        <v>1968</v>
      </c>
      <c r="C239" s="20" t="s">
        <v>48</v>
      </c>
      <c r="D239" t="s">
        <v>1782</v>
      </c>
      <c r="F239" t="s">
        <v>1441</v>
      </c>
    </row>
    <row r="240" spans="1:6" ht="12.75">
      <c r="A240" t="s">
        <v>1780</v>
      </c>
      <c r="B240" t="s">
        <v>1968</v>
      </c>
      <c r="C240" s="20" t="s">
        <v>51</v>
      </c>
      <c r="D240" t="s">
        <v>1783</v>
      </c>
      <c r="F240" t="s">
        <v>1441</v>
      </c>
    </row>
    <row r="241" spans="1:6" ht="12.75">
      <c r="A241" t="s">
        <v>1780</v>
      </c>
      <c r="B241" t="s">
        <v>1968</v>
      </c>
      <c r="C241" t="s">
        <v>152</v>
      </c>
      <c r="D241" t="s">
        <v>151</v>
      </c>
      <c r="F241" t="s">
        <v>1441</v>
      </c>
    </row>
    <row r="242" spans="1:6" ht="12.75">
      <c r="A242" t="s">
        <v>1795</v>
      </c>
      <c r="B242" t="s">
        <v>1795</v>
      </c>
      <c r="C242" t="s">
        <v>99</v>
      </c>
      <c r="D242" t="s">
        <v>1786</v>
      </c>
      <c r="F242" t="s">
        <v>1441</v>
      </c>
    </row>
    <row r="243" spans="1:6" ht="12.75">
      <c r="A243" t="s">
        <v>1785</v>
      </c>
      <c r="B243" t="s">
        <v>1785</v>
      </c>
      <c r="C243" t="s">
        <v>102</v>
      </c>
      <c r="D243" t="s">
        <v>1787</v>
      </c>
      <c r="F243" t="s">
        <v>1441</v>
      </c>
    </row>
    <row r="244" spans="1:6" ht="12.75">
      <c r="A244" t="s">
        <v>1785</v>
      </c>
      <c r="B244" t="s">
        <v>1785</v>
      </c>
      <c r="C244" t="s">
        <v>104</v>
      </c>
      <c r="D244" t="s">
        <v>1788</v>
      </c>
      <c r="F244" t="s">
        <v>1441</v>
      </c>
    </row>
    <row r="245" spans="1:6" ht="12.75">
      <c r="A245" t="s">
        <v>1785</v>
      </c>
      <c r="B245" t="s">
        <v>1785</v>
      </c>
      <c r="C245" t="s">
        <v>107</v>
      </c>
      <c r="D245" t="s">
        <v>1789</v>
      </c>
      <c r="F245" t="s">
        <v>1441</v>
      </c>
    </row>
    <row r="246" spans="1:8" ht="12.75">
      <c r="A246" t="s">
        <v>1785</v>
      </c>
      <c r="B246" t="s">
        <v>1785</v>
      </c>
      <c r="C246" t="s">
        <v>109</v>
      </c>
      <c r="D246" t="s">
        <v>1790</v>
      </c>
      <c r="F246" t="s">
        <v>1441</v>
      </c>
      <c r="H246" s="12"/>
    </row>
    <row r="247" spans="1:10" ht="12.75">
      <c r="A247" t="s">
        <v>1785</v>
      </c>
      <c r="B247" t="s">
        <v>1785</v>
      </c>
      <c r="C247" t="s">
        <v>113</v>
      </c>
      <c r="D247" t="s">
        <v>1791</v>
      </c>
      <c r="F247" t="s">
        <v>1441</v>
      </c>
      <c r="H247" s="12"/>
      <c r="J247" s="12"/>
    </row>
    <row r="248" spans="1:10" ht="12.75">
      <c r="A248" t="s">
        <v>1785</v>
      </c>
      <c r="B248" t="s">
        <v>1785</v>
      </c>
      <c r="C248" t="s">
        <v>116</v>
      </c>
      <c r="D248" t="s">
        <v>1792</v>
      </c>
      <c r="F248" t="s">
        <v>1441</v>
      </c>
      <c r="J248" s="12"/>
    </row>
    <row r="249" spans="1:6" ht="12.75">
      <c r="A249" t="s">
        <v>1785</v>
      </c>
      <c r="B249" t="s">
        <v>1785</v>
      </c>
      <c r="C249" t="s">
        <v>119</v>
      </c>
      <c r="D249" t="s">
        <v>1793</v>
      </c>
      <c r="F249" t="s">
        <v>1441</v>
      </c>
    </row>
    <row r="250" spans="1:6" ht="12.75">
      <c r="A250" t="s">
        <v>1785</v>
      </c>
      <c r="B250" t="s">
        <v>1785</v>
      </c>
      <c r="C250" t="s">
        <v>122</v>
      </c>
      <c r="D250" t="s">
        <v>1794</v>
      </c>
      <c r="F250" t="s">
        <v>1441</v>
      </c>
    </row>
    <row r="251" spans="1:6" ht="12.75">
      <c r="A251" t="s">
        <v>1785</v>
      </c>
      <c r="B251" t="s">
        <v>1785</v>
      </c>
      <c r="C251" t="s">
        <v>124</v>
      </c>
      <c r="D251" t="s">
        <v>123</v>
      </c>
      <c r="F251" t="s">
        <v>1441</v>
      </c>
    </row>
    <row r="262" ht="12.75">
      <c r="A262" s="31"/>
    </row>
    <row r="263" ht="12.75">
      <c r="A263" s="31"/>
    </row>
    <row r="264" ht="12.75">
      <c r="A264" s="11"/>
    </row>
    <row r="265" ht="12.75">
      <c r="A265" s="11"/>
    </row>
    <row r="266" ht="12.75">
      <c r="A266" s="31"/>
    </row>
    <row r="267" ht="12.75">
      <c r="A267" s="31"/>
    </row>
    <row r="268" ht="12.75">
      <c r="A268" s="31"/>
    </row>
    <row r="269" ht="12.75">
      <c r="A269" s="31"/>
    </row>
    <row r="270" ht="12.75">
      <c r="A270" s="3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W294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1" width="20.421875" style="0" customWidth="1"/>
    <col min="2" max="2" width="20.421875" style="1" customWidth="1"/>
    <col min="3" max="3" width="20.421875" style="30" customWidth="1"/>
    <col min="4" max="4" width="3.8515625" style="0" customWidth="1"/>
    <col min="5" max="5" width="7.421875" style="29" customWidth="1"/>
    <col min="6" max="6" width="20.421875" style="30" customWidth="1"/>
    <col min="7" max="7" width="3.8515625" style="0" customWidth="1"/>
    <col min="8" max="8" width="7.421875" style="29" customWidth="1"/>
    <col min="9" max="9" width="20.421875" style="30" customWidth="1"/>
    <col min="10" max="10" width="3.8515625" style="0" customWidth="1"/>
    <col min="11" max="11" width="7.421875" style="29" customWidth="1"/>
    <col min="12" max="12" width="20.421875" style="0" customWidth="1"/>
    <col min="13" max="13" width="3.8515625" style="0" customWidth="1"/>
    <col min="14" max="14" width="7.421875" style="39" customWidth="1"/>
    <col min="15" max="15" width="20.421875" style="30" customWidth="1"/>
    <col min="16" max="16" width="3.8515625" style="0" customWidth="1"/>
    <col min="17" max="17" width="7.421875" style="29" customWidth="1"/>
    <col min="18" max="18" width="20.421875" style="0" customWidth="1"/>
    <col min="19" max="19" width="3.8515625" style="0" customWidth="1"/>
    <col min="20" max="20" width="7.421875" style="39" customWidth="1"/>
    <col min="21" max="21" width="20.421875" style="30" customWidth="1"/>
    <col min="22" max="22" width="3.8515625" style="0" customWidth="1"/>
    <col min="23" max="23" width="7.421875" style="29" customWidth="1"/>
    <col min="24" max="24" width="9.140625" style="0" customWidth="1"/>
    <col min="25" max="25" width="15.28125" style="0" customWidth="1"/>
    <col min="26" max="29" width="9.140625" style="0" customWidth="1"/>
    <col min="30" max="256" width="11.57421875" style="0" customWidth="1"/>
  </cols>
  <sheetData>
    <row r="1" spans="1:23" ht="12.75">
      <c r="A1" s="1" t="s">
        <v>1429</v>
      </c>
      <c r="C1" s="30" t="s">
        <v>1430</v>
      </c>
      <c r="E1" s="29" t="s">
        <v>1431</v>
      </c>
      <c r="F1" s="30" t="s">
        <v>1432</v>
      </c>
      <c r="G1" s="1"/>
      <c r="H1" s="29" t="s">
        <v>1431</v>
      </c>
      <c r="I1" s="30" t="s">
        <v>1433</v>
      </c>
      <c r="J1" s="1"/>
      <c r="K1" s="29" t="s">
        <v>1431</v>
      </c>
      <c r="L1" t="s">
        <v>1434</v>
      </c>
      <c r="N1" s="39" t="s">
        <v>1431</v>
      </c>
      <c r="O1" s="30" t="s">
        <v>1435</v>
      </c>
      <c r="Q1" s="29" t="s">
        <v>1431</v>
      </c>
      <c r="R1" t="s">
        <v>1436</v>
      </c>
      <c r="T1" s="39" t="s">
        <v>1431</v>
      </c>
      <c r="U1" s="30" t="s">
        <v>1437</v>
      </c>
      <c r="W1" s="29" t="s">
        <v>1431</v>
      </c>
    </row>
    <row r="2" spans="1:12" ht="12.75">
      <c r="A2" s="31" t="s">
        <v>1438</v>
      </c>
      <c r="B2" s="1" t="s">
        <v>1439</v>
      </c>
      <c r="C2" s="20" t="s">
        <v>428</v>
      </c>
      <c r="D2" t="s">
        <v>1440</v>
      </c>
      <c r="E2" s="29">
        <v>1</v>
      </c>
      <c r="F2" s="7" t="s">
        <v>1441</v>
      </c>
      <c r="L2" s="31"/>
    </row>
    <row r="3" spans="1:12" ht="12.75">
      <c r="A3" s="31" t="s">
        <v>1438</v>
      </c>
      <c r="B3" s="1" t="s">
        <v>1439</v>
      </c>
      <c r="C3" s="20" t="s">
        <v>430</v>
      </c>
      <c r="D3" t="s">
        <v>1442</v>
      </c>
      <c r="E3" s="29">
        <v>1</v>
      </c>
      <c r="F3" s="7" t="s">
        <v>1441</v>
      </c>
      <c r="L3" s="31"/>
    </row>
    <row r="4" spans="1:12" ht="12.75">
      <c r="A4" s="31" t="s">
        <v>1443</v>
      </c>
      <c r="B4" s="1" t="s">
        <v>1444</v>
      </c>
      <c r="C4" s="20" t="s">
        <v>432</v>
      </c>
      <c r="D4" t="s">
        <v>1445</v>
      </c>
      <c r="E4" s="29">
        <v>1</v>
      </c>
      <c r="F4" s="7" t="s">
        <v>1441</v>
      </c>
      <c r="L4" s="31"/>
    </row>
    <row r="5" spans="1:12" ht="12.75">
      <c r="A5" s="31" t="s">
        <v>1443</v>
      </c>
      <c r="B5" s="1" t="s">
        <v>1444</v>
      </c>
      <c r="C5" s="20" t="s">
        <v>434</v>
      </c>
      <c r="D5" t="s">
        <v>1446</v>
      </c>
      <c r="E5" s="29">
        <v>1</v>
      </c>
      <c r="F5" s="7" t="s">
        <v>1441</v>
      </c>
      <c r="L5" s="31"/>
    </row>
    <row r="6" spans="1:12" ht="12.75">
      <c r="A6" s="31" t="s">
        <v>1443</v>
      </c>
      <c r="B6" s="1" t="s">
        <v>1444</v>
      </c>
      <c r="C6" s="20" t="s">
        <v>436</v>
      </c>
      <c r="D6" t="s">
        <v>1447</v>
      </c>
      <c r="E6" s="29">
        <v>1</v>
      </c>
      <c r="F6" s="7" t="s">
        <v>1441</v>
      </c>
      <c r="L6" s="31"/>
    </row>
    <row r="7" spans="1:12" ht="12.75">
      <c r="A7" s="31" t="s">
        <v>1443</v>
      </c>
      <c r="B7" s="1" t="s">
        <v>1444</v>
      </c>
      <c r="C7" s="20" t="s">
        <v>438</v>
      </c>
      <c r="D7" t="s">
        <v>1448</v>
      </c>
      <c r="E7" s="29">
        <v>1</v>
      </c>
      <c r="F7" s="7" t="s">
        <v>1441</v>
      </c>
      <c r="L7" s="31"/>
    </row>
    <row r="8" spans="1:12" ht="12.75">
      <c r="A8" s="31" t="s">
        <v>1449</v>
      </c>
      <c r="B8" s="1" t="s">
        <v>1450</v>
      </c>
      <c r="C8" s="7"/>
      <c r="D8" s="1"/>
      <c r="F8" s="7" t="s">
        <v>1441</v>
      </c>
      <c r="L8" s="31"/>
    </row>
    <row r="9" spans="1:12" ht="12.75">
      <c r="A9" s="31" t="s">
        <v>1452</v>
      </c>
      <c r="B9" s="1" t="s">
        <v>1453</v>
      </c>
      <c r="D9" t="s">
        <v>1454</v>
      </c>
      <c r="F9" s="7" t="s">
        <v>1441</v>
      </c>
      <c r="L9" s="31"/>
    </row>
    <row r="10" spans="1:12" ht="12.75">
      <c r="A10" s="31" t="s">
        <v>1455</v>
      </c>
      <c r="B10" s="31" t="s">
        <v>1456</v>
      </c>
      <c r="C10" s="20" t="s">
        <v>376</v>
      </c>
      <c r="D10" t="s">
        <v>1482</v>
      </c>
      <c r="E10" s="29">
        <v>1</v>
      </c>
      <c r="F10" s="7" t="s">
        <v>1441</v>
      </c>
      <c r="L10" s="31"/>
    </row>
    <row r="11" spans="1:12" ht="12.75">
      <c r="A11" s="31" t="s">
        <v>1455</v>
      </c>
      <c r="B11" s="31" t="s">
        <v>2044</v>
      </c>
      <c r="C11" s="20" t="s">
        <v>378</v>
      </c>
      <c r="D11" t="s">
        <v>1483</v>
      </c>
      <c r="E11" s="29">
        <v>1</v>
      </c>
      <c r="F11" s="7" t="s">
        <v>1441</v>
      </c>
      <c r="L11" s="31"/>
    </row>
    <row r="12" spans="1:12" ht="12.75">
      <c r="A12" s="31" t="s">
        <v>1455</v>
      </c>
      <c r="B12" s="31" t="s">
        <v>2044</v>
      </c>
      <c r="C12" s="20" t="s">
        <v>380</v>
      </c>
      <c r="D12" t="s">
        <v>1484</v>
      </c>
      <c r="E12" s="29">
        <v>1</v>
      </c>
      <c r="F12" s="7" t="s">
        <v>1441</v>
      </c>
      <c r="L12" s="31"/>
    </row>
    <row r="13" spans="1:12" ht="12.75">
      <c r="A13" s="31" t="s">
        <v>1455</v>
      </c>
      <c r="B13" s="31" t="s">
        <v>2044</v>
      </c>
      <c r="C13" s="20" t="s">
        <v>382</v>
      </c>
      <c r="D13" t="s">
        <v>1485</v>
      </c>
      <c r="E13" s="29">
        <v>1</v>
      </c>
      <c r="F13" s="7" t="s">
        <v>1441</v>
      </c>
      <c r="L13" s="31"/>
    </row>
    <row r="14" spans="1:12" ht="12.75">
      <c r="A14" s="31" t="s">
        <v>1455</v>
      </c>
      <c r="B14" s="31" t="s">
        <v>2044</v>
      </c>
      <c r="C14" s="20" t="s">
        <v>384</v>
      </c>
      <c r="D14" t="s">
        <v>1486</v>
      </c>
      <c r="E14" s="29">
        <v>1</v>
      </c>
      <c r="F14" s="7" t="s">
        <v>1441</v>
      </c>
      <c r="L14" s="31"/>
    </row>
    <row r="15" spans="1:12" ht="12.75">
      <c r="A15" s="31" t="s">
        <v>1455</v>
      </c>
      <c r="B15" s="31" t="s">
        <v>2044</v>
      </c>
      <c r="C15" s="20" t="s">
        <v>386</v>
      </c>
      <c r="D15" t="s">
        <v>1487</v>
      </c>
      <c r="E15" s="29">
        <v>1</v>
      </c>
      <c r="F15" s="7" t="s">
        <v>1441</v>
      </c>
      <c r="L15" s="31"/>
    </row>
    <row r="16" spans="1:12" ht="12.75">
      <c r="A16" s="31" t="s">
        <v>1455</v>
      </c>
      <c r="B16" s="31" t="s">
        <v>2044</v>
      </c>
      <c r="C16" s="20" t="s">
        <v>388</v>
      </c>
      <c r="D16" t="s">
        <v>1488</v>
      </c>
      <c r="E16" s="29">
        <v>1</v>
      </c>
      <c r="F16" s="7" t="s">
        <v>1441</v>
      </c>
      <c r="L16" s="31"/>
    </row>
    <row r="17" spans="1:12" ht="12.75">
      <c r="A17" s="31" t="s">
        <v>1455</v>
      </c>
      <c r="B17" s="31" t="s">
        <v>2044</v>
      </c>
      <c r="C17" s="20" t="s">
        <v>390</v>
      </c>
      <c r="D17" t="s">
        <v>1489</v>
      </c>
      <c r="E17" s="29">
        <v>1</v>
      </c>
      <c r="F17" s="7" t="s">
        <v>1441</v>
      </c>
      <c r="L17" s="31"/>
    </row>
    <row r="18" spans="1:12" ht="12.75">
      <c r="A18" s="31" t="s">
        <v>1455</v>
      </c>
      <c r="B18" s="31" t="s">
        <v>2044</v>
      </c>
      <c r="C18" s="20" t="s">
        <v>392</v>
      </c>
      <c r="D18" t="s">
        <v>1490</v>
      </c>
      <c r="E18" s="29">
        <v>1</v>
      </c>
      <c r="F18" s="7" t="s">
        <v>1441</v>
      </c>
      <c r="L18" s="31"/>
    </row>
    <row r="19" spans="1:12" ht="12.75">
      <c r="A19" s="31" t="s">
        <v>1455</v>
      </c>
      <c r="B19" s="31" t="s">
        <v>2044</v>
      </c>
      <c r="C19" s="20" t="s">
        <v>394</v>
      </c>
      <c r="D19" t="s">
        <v>1491</v>
      </c>
      <c r="E19" s="29">
        <v>1</v>
      </c>
      <c r="F19" s="7" t="s">
        <v>1441</v>
      </c>
      <c r="L19" s="31"/>
    </row>
    <row r="20" spans="1:12" ht="12.75">
      <c r="A20" s="31" t="s">
        <v>1455</v>
      </c>
      <c r="B20" s="31" t="s">
        <v>2044</v>
      </c>
      <c r="C20" s="20" t="s">
        <v>396</v>
      </c>
      <c r="D20" t="s">
        <v>1492</v>
      </c>
      <c r="E20" s="29">
        <v>1</v>
      </c>
      <c r="F20" s="7" t="s">
        <v>1441</v>
      </c>
      <c r="L20" s="31"/>
    </row>
    <row r="21" spans="1:12" ht="12.75">
      <c r="A21" s="31" t="s">
        <v>1455</v>
      </c>
      <c r="B21" s="31" t="s">
        <v>2044</v>
      </c>
      <c r="C21" s="20" t="s">
        <v>398</v>
      </c>
      <c r="D21" t="s">
        <v>1493</v>
      </c>
      <c r="E21" s="29">
        <v>1</v>
      </c>
      <c r="F21" s="7" t="s">
        <v>1441</v>
      </c>
      <c r="L21" s="31"/>
    </row>
    <row r="22" spans="1:12" ht="12.75">
      <c r="A22" s="31" t="s">
        <v>1480</v>
      </c>
      <c r="B22" s="31" t="s">
        <v>1458</v>
      </c>
      <c r="C22" s="20" t="s">
        <v>402</v>
      </c>
      <c r="D22" t="s">
        <v>1459</v>
      </c>
      <c r="E22" s="29">
        <v>0.15</v>
      </c>
      <c r="F22" s="7" t="s">
        <v>1441</v>
      </c>
      <c r="L22" s="31"/>
    </row>
    <row r="23" spans="1:12" ht="12.75">
      <c r="A23" s="31" t="s">
        <v>1480</v>
      </c>
      <c r="B23" s="31" t="s">
        <v>1460</v>
      </c>
      <c r="C23" s="20" t="s">
        <v>404</v>
      </c>
      <c r="D23" t="s">
        <v>1461</v>
      </c>
      <c r="E23" s="29">
        <v>0.15</v>
      </c>
      <c r="F23" s="7" t="s">
        <v>1441</v>
      </c>
      <c r="L23" s="31"/>
    </row>
    <row r="24" spans="1:12" ht="12.75">
      <c r="A24" s="31" t="s">
        <v>1480</v>
      </c>
      <c r="B24" s="31" t="s">
        <v>1460</v>
      </c>
      <c r="C24" s="20" t="s">
        <v>406</v>
      </c>
      <c r="D24" t="s">
        <v>1462</v>
      </c>
      <c r="E24" s="29">
        <v>0.15</v>
      </c>
      <c r="F24" s="7" t="s">
        <v>1441</v>
      </c>
      <c r="L24" s="31"/>
    </row>
    <row r="25" spans="1:12" ht="12.75">
      <c r="A25" s="31" t="s">
        <v>1480</v>
      </c>
      <c r="B25" s="31" t="s">
        <v>1460</v>
      </c>
      <c r="C25" s="20" t="s">
        <v>408</v>
      </c>
      <c r="D25" t="s">
        <v>1463</v>
      </c>
      <c r="E25" s="29">
        <v>0.15</v>
      </c>
      <c r="F25" s="7" t="s">
        <v>1441</v>
      </c>
      <c r="L25" s="31"/>
    </row>
    <row r="26" spans="1:12" ht="12.75">
      <c r="A26" s="31" t="s">
        <v>1480</v>
      </c>
      <c r="B26" s="31" t="s">
        <v>1460</v>
      </c>
      <c r="C26" s="20" t="s">
        <v>410</v>
      </c>
      <c r="D26" t="s">
        <v>1464</v>
      </c>
      <c r="E26" s="29">
        <v>0.15</v>
      </c>
      <c r="F26" s="7" t="s">
        <v>1441</v>
      </c>
      <c r="L26" s="31"/>
    </row>
    <row r="27" spans="1:12" ht="12.75">
      <c r="A27" s="31" t="s">
        <v>1480</v>
      </c>
      <c r="B27" s="31" t="s">
        <v>1460</v>
      </c>
      <c r="C27" s="20" t="s">
        <v>412</v>
      </c>
      <c r="D27" t="s">
        <v>1465</v>
      </c>
      <c r="E27" s="29">
        <v>0.15</v>
      </c>
      <c r="F27" s="7" t="s">
        <v>1441</v>
      </c>
      <c r="L27" s="31"/>
    </row>
    <row r="28" spans="1:12" ht="12.75">
      <c r="A28" s="31" t="s">
        <v>1480</v>
      </c>
      <c r="B28" s="31" t="s">
        <v>1460</v>
      </c>
      <c r="C28" s="20" t="s">
        <v>414</v>
      </c>
      <c r="D28" t="s">
        <v>2045</v>
      </c>
      <c r="E28" s="29">
        <v>0.15</v>
      </c>
      <c r="F28" s="7" t="s">
        <v>1441</v>
      </c>
      <c r="L28" s="31"/>
    </row>
    <row r="29" spans="1:12" ht="12.75">
      <c r="A29" s="31" t="s">
        <v>1494</v>
      </c>
      <c r="B29" s="31" t="s">
        <v>1460</v>
      </c>
      <c r="C29" s="20" t="s">
        <v>416</v>
      </c>
      <c r="D29" t="s">
        <v>1467</v>
      </c>
      <c r="E29" s="29">
        <v>0.15</v>
      </c>
      <c r="F29" s="7" t="s">
        <v>1441</v>
      </c>
      <c r="L29" s="31"/>
    </row>
    <row r="30" spans="1:12" ht="12.75">
      <c r="A30" s="31" t="s">
        <v>1494</v>
      </c>
      <c r="B30" s="31" t="s">
        <v>1460</v>
      </c>
      <c r="C30" s="20" t="s">
        <v>418</v>
      </c>
      <c r="D30" t="s">
        <v>1468</v>
      </c>
      <c r="E30" s="29">
        <v>0.15</v>
      </c>
      <c r="F30" s="7" t="s">
        <v>1441</v>
      </c>
      <c r="L30" s="31"/>
    </row>
    <row r="31" spans="1:12" ht="12.75">
      <c r="A31" s="31" t="s">
        <v>1494</v>
      </c>
      <c r="B31" s="31" t="s">
        <v>1460</v>
      </c>
      <c r="C31" s="20" t="s">
        <v>420</v>
      </c>
      <c r="D31" t="s">
        <v>1469</v>
      </c>
      <c r="E31" s="29">
        <v>0.15</v>
      </c>
      <c r="F31" s="7" t="s">
        <v>1441</v>
      </c>
      <c r="L31" s="31"/>
    </row>
    <row r="32" spans="1:12" ht="12.75">
      <c r="A32" s="31" t="s">
        <v>1494</v>
      </c>
      <c r="B32" s="31" t="s">
        <v>1460</v>
      </c>
      <c r="C32" s="20" t="s">
        <v>422</v>
      </c>
      <c r="D32" t="s">
        <v>1470</v>
      </c>
      <c r="E32" s="29">
        <v>0.15</v>
      </c>
      <c r="F32" s="7" t="s">
        <v>1441</v>
      </c>
      <c r="L32" s="31"/>
    </row>
    <row r="33" spans="1:12" ht="12.75">
      <c r="A33" s="31" t="s">
        <v>1494</v>
      </c>
      <c r="B33" s="31" t="s">
        <v>1460</v>
      </c>
      <c r="C33" s="20" t="s">
        <v>424</v>
      </c>
      <c r="D33" t="s">
        <v>1471</v>
      </c>
      <c r="E33" s="29">
        <v>0.15</v>
      </c>
      <c r="F33" s="7" t="s">
        <v>1441</v>
      </c>
      <c r="L33" s="31"/>
    </row>
    <row r="34" spans="1:12" ht="12.75">
      <c r="A34" s="31" t="s">
        <v>1472</v>
      </c>
      <c r="B34" s="1" t="s">
        <v>1473</v>
      </c>
      <c r="C34" s="20" t="s">
        <v>454</v>
      </c>
      <c r="D34" t="s">
        <v>1474</v>
      </c>
      <c r="E34" s="29">
        <v>0.96</v>
      </c>
      <c r="F34" s="7" t="s">
        <v>1441</v>
      </c>
      <c r="L34" s="31"/>
    </row>
    <row r="35" spans="1:12" ht="12.75">
      <c r="A35" s="31" t="s">
        <v>1472</v>
      </c>
      <c r="B35" s="1" t="s">
        <v>1473</v>
      </c>
      <c r="C35" s="20" t="s">
        <v>456</v>
      </c>
      <c r="D35" t="s">
        <v>1475</v>
      </c>
      <c r="E35" s="29">
        <v>0.96</v>
      </c>
      <c r="F35" s="7" t="s">
        <v>1441</v>
      </c>
      <c r="L35" s="31"/>
    </row>
    <row r="36" spans="1:12" ht="12.75">
      <c r="A36" s="31" t="s">
        <v>1472</v>
      </c>
      <c r="B36" s="1" t="s">
        <v>1473</v>
      </c>
      <c r="C36" s="20" t="s">
        <v>458</v>
      </c>
      <c r="D36" t="s">
        <v>1476</v>
      </c>
      <c r="E36" s="29">
        <v>0.96</v>
      </c>
      <c r="F36" s="7" t="s">
        <v>1441</v>
      </c>
      <c r="L36" s="31"/>
    </row>
    <row r="37" spans="1:12" ht="12.75">
      <c r="A37" s="31" t="s">
        <v>1472</v>
      </c>
      <c r="B37" s="1" t="s">
        <v>1473</v>
      </c>
      <c r="C37" s="20" t="s">
        <v>460</v>
      </c>
      <c r="D37" t="s">
        <v>1477</v>
      </c>
      <c r="E37" s="29">
        <v>0.96</v>
      </c>
      <c r="F37" s="7" t="s">
        <v>1441</v>
      </c>
      <c r="L37" s="31"/>
    </row>
    <row r="38" spans="1:12" ht="12.75">
      <c r="A38" s="31" t="s">
        <v>1478</v>
      </c>
      <c r="B38" s="1" t="s">
        <v>1453</v>
      </c>
      <c r="C38" s="7"/>
      <c r="D38" t="s">
        <v>1479</v>
      </c>
      <c r="F38" s="7" t="s">
        <v>1441</v>
      </c>
      <c r="L38" s="31"/>
    </row>
    <row r="39" spans="1:12" ht="12.75">
      <c r="A39" s="31" t="s">
        <v>1480</v>
      </c>
      <c r="B39" s="31" t="s">
        <v>1481</v>
      </c>
      <c r="C39" s="7" t="s">
        <v>1543</v>
      </c>
      <c r="F39" s="7" t="s">
        <v>1441</v>
      </c>
      <c r="L39" s="31"/>
    </row>
    <row r="40" spans="1:12" ht="12.75">
      <c r="A40" s="31" t="s">
        <v>1494</v>
      </c>
      <c r="B40" s="31" t="s">
        <v>1495</v>
      </c>
      <c r="C40" s="7" t="s">
        <v>1543</v>
      </c>
      <c r="F40" s="7" t="s">
        <v>1441</v>
      </c>
      <c r="L40" s="31"/>
    </row>
    <row r="41" spans="1:12" ht="12.75">
      <c r="A41" s="31" t="s">
        <v>1496</v>
      </c>
      <c r="B41" s="1" t="s">
        <v>1473</v>
      </c>
      <c r="C41" s="7" t="s">
        <v>462</v>
      </c>
      <c r="D41" t="s">
        <v>1497</v>
      </c>
      <c r="E41" s="29">
        <v>0.96</v>
      </c>
      <c r="F41" s="7" t="s">
        <v>1441</v>
      </c>
      <c r="L41" s="31"/>
    </row>
    <row r="42" spans="1:12" ht="12.75">
      <c r="A42" s="31" t="s">
        <v>1496</v>
      </c>
      <c r="B42" s="1" t="s">
        <v>1473</v>
      </c>
      <c r="C42" s="20" t="s">
        <v>464</v>
      </c>
      <c r="D42" t="s">
        <v>1498</v>
      </c>
      <c r="E42" s="29">
        <v>0.96</v>
      </c>
      <c r="F42" s="7" t="s">
        <v>1441</v>
      </c>
      <c r="L42" s="31"/>
    </row>
    <row r="43" spans="1:12" ht="12.75">
      <c r="A43" s="31" t="s">
        <v>1496</v>
      </c>
      <c r="B43" s="1" t="s">
        <v>1473</v>
      </c>
      <c r="C43" s="20" t="s">
        <v>466</v>
      </c>
      <c r="D43" t="s">
        <v>1499</v>
      </c>
      <c r="E43" s="29">
        <v>0.96</v>
      </c>
      <c r="F43" s="7" t="s">
        <v>1441</v>
      </c>
      <c r="L43" s="31"/>
    </row>
    <row r="44" spans="1:12" ht="12.75">
      <c r="A44" s="31" t="s">
        <v>1496</v>
      </c>
      <c r="B44" s="1" t="s">
        <v>1473</v>
      </c>
      <c r="C44" s="20" t="s">
        <v>468</v>
      </c>
      <c r="D44" t="s">
        <v>1500</v>
      </c>
      <c r="E44" s="29">
        <v>0.96</v>
      </c>
      <c r="F44" s="7" t="s">
        <v>1441</v>
      </c>
      <c r="L44" s="31"/>
    </row>
    <row r="45" spans="1:12" ht="12.75">
      <c r="A45" s="31" t="s">
        <v>1501</v>
      </c>
      <c r="B45" t="s">
        <v>1502</v>
      </c>
      <c r="C45" s="20" t="s">
        <v>440</v>
      </c>
      <c r="D45" t="s">
        <v>1503</v>
      </c>
      <c r="E45" s="29">
        <v>0.96</v>
      </c>
      <c r="F45" s="7" t="s">
        <v>1441</v>
      </c>
      <c r="L45" s="31"/>
    </row>
    <row r="46" spans="1:12" ht="12.75">
      <c r="A46" s="31" t="s">
        <v>1501</v>
      </c>
      <c r="B46" t="s">
        <v>1502</v>
      </c>
      <c r="C46" s="20" t="s">
        <v>442</v>
      </c>
      <c r="D46" t="s">
        <v>1504</v>
      </c>
      <c r="E46" s="29">
        <v>0.96</v>
      </c>
      <c r="F46" s="7" t="s">
        <v>1441</v>
      </c>
      <c r="L46" s="31"/>
    </row>
    <row r="47" spans="1:12" ht="12.75">
      <c r="A47" s="31" t="s">
        <v>1501</v>
      </c>
      <c r="B47" t="s">
        <v>1505</v>
      </c>
      <c r="C47" s="20" t="s">
        <v>480</v>
      </c>
      <c r="D47" t="s">
        <v>479</v>
      </c>
      <c r="E47" s="29">
        <v>1</v>
      </c>
      <c r="F47" s="7" t="s">
        <v>1441</v>
      </c>
      <c r="L47" s="31"/>
    </row>
    <row r="48" spans="1:12" ht="12.75">
      <c r="A48" s="31" t="s">
        <v>1501</v>
      </c>
      <c r="B48" t="s">
        <v>1506</v>
      </c>
      <c r="C48" s="20" t="s">
        <v>452</v>
      </c>
      <c r="D48" t="s">
        <v>1507</v>
      </c>
      <c r="E48" s="29">
        <v>1</v>
      </c>
      <c r="F48" s="7" t="s">
        <v>1441</v>
      </c>
      <c r="L48" s="31"/>
    </row>
    <row r="49" spans="1:12" ht="12.75">
      <c r="A49" s="31" t="s">
        <v>1508</v>
      </c>
      <c r="B49" t="s">
        <v>1509</v>
      </c>
      <c r="C49" s="20" t="s">
        <v>444</v>
      </c>
      <c r="D49" t="s">
        <v>1510</v>
      </c>
      <c r="E49" s="29">
        <v>1</v>
      </c>
      <c r="F49" s="7" t="s">
        <v>1441</v>
      </c>
      <c r="L49" s="31"/>
    </row>
    <row r="50" spans="1:12" ht="12.75">
      <c r="A50" s="31" t="s">
        <v>1508</v>
      </c>
      <c r="B50" t="s">
        <v>1509</v>
      </c>
      <c r="C50" s="20" t="s">
        <v>470</v>
      </c>
      <c r="D50" t="s">
        <v>1511</v>
      </c>
      <c r="E50" s="29">
        <v>1</v>
      </c>
      <c r="F50" s="7" t="s">
        <v>1441</v>
      </c>
      <c r="L50" s="31"/>
    </row>
    <row r="51" spans="1:12" ht="12.75">
      <c r="A51" s="31" t="s">
        <v>1508</v>
      </c>
      <c r="B51" t="s">
        <v>1512</v>
      </c>
      <c r="C51" s="20" t="s">
        <v>478</v>
      </c>
      <c r="D51" t="s">
        <v>1513</v>
      </c>
      <c r="E51" s="29">
        <v>1</v>
      </c>
      <c r="F51" s="7" t="s">
        <v>1441</v>
      </c>
      <c r="L51" s="31"/>
    </row>
    <row r="52" spans="1:12" ht="12.75">
      <c r="A52" s="31" t="s">
        <v>925</v>
      </c>
      <c r="B52" s="1" t="s">
        <v>1514</v>
      </c>
      <c r="C52" s="20" t="s">
        <v>472</v>
      </c>
      <c r="D52" t="s">
        <v>1515</v>
      </c>
      <c r="E52" s="29">
        <v>1</v>
      </c>
      <c r="F52" s="7" t="s">
        <v>1441</v>
      </c>
      <c r="L52" s="31"/>
    </row>
    <row r="53" spans="1:12" ht="12.75">
      <c r="A53" s="31" t="s">
        <v>925</v>
      </c>
      <c r="B53" s="1" t="s">
        <v>1514</v>
      </c>
      <c r="C53" s="20" t="s">
        <v>474</v>
      </c>
      <c r="D53" t="s">
        <v>1516</v>
      </c>
      <c r="E53" s="29">
        <v>1</v>
      </c>
      <c r="F53" s="7" t="s">
        <v>1441</v>
      </c>
      <c r="L53" s="31"/>
    </row>
    <row r="54" spans="1:12" ht="12.75">
      <c r="A54" s="31" t="s">
        <v>925</v>
      </c>
      <c r="B54" s="31" t="s">
        <v>1517</v>
      </c>
      <c r="C54" s="20" t="s">
        <v>400</v>
      </c>
      <c r="D54" t="s">
        <v>1518</v>
      </c>
      <c r="E54" s="29">
        <v>1</v>
      </c>
      <c r="F54" s="7" t="s">
        <v>1441</v>
      </c>
      <c r="L54" s="31"/>
    </row>
    <row r="55" spans="1:12" ht="12.75">
      <c r="A55" s="31" t="s">
        <v>925</v>
      </c>
      <c r="B55" s="31" t="s">
        <v>1517</v>
      </c>
      <c r="C55" s="20" t="s">
        <v>426</v>
      </c>
      <c r="D55" t="s">
        <v>1519</v>
      </c>
      <c r="E55" s="29">
        <v>0.15</v>
      </c>
      <c r="F55" s="7" t="s">
        <v>1441</v>
      </c>
      <c r="L55" s="31"/>
    </row>
    <row r="56" spans="1:12" ht="12.75">
      <c r="A56" s="31" t="s">
        <v>995</v>
      </c>
      <c r="B56" t="s">
        <v>1520</v>
      </c>
      <c r="C56" s="20" t="s">
        <v>482</v>
      </c>
      <c r="D56" t="s">
        <v>481</v>
      </c>
      <c r="E56" s="29">
        <v>0.2</v>
      </c>
      <c r="F56" s="7" t="s">
        <v>1441</v>
      </c>
      <c r="L56" s="31"/>
    </row>
    <row r="57" spans="1:12" ht="12.75">
      <c r="A57" s="31" t="s">
        <v>999</v>
      </c>
      <c r="B57" t="s">
        <v>1521</v>
      </c>
      <c r="C57" s="20" t="s">
        <v>446</v>
      </c>
      <c r="D57" t="s">
        <v>1522</v>
      </c>
      <c r="E57" s="29">
        <v>0.96</v>
      </c>
      <c r="F57" s="7" t="s">
        <v>1441</v>
      </c>
      <c r="L57" s="31"/>
    </row>
    <row r="58" spans="1:12" ht="12.75">
      <c r="A58" s="31" t="s">
        <v>999</v>
      </c>
      <c r="B58" t="s">
        <v>1523</v>
      </c>
      <c r="C58" s="20" t="s">
        <v>450</v>
      </c>
      <c r="D58" t="s">
        <v>1524</v>
      </c>
      <c r="E58" s="29">
        <v>0.7</v>
      </c>
      <c r="F58" s="7" t="s">
        <v>1441</v>
      </c>
      <c r="L58" s="31"/>
    </row>
    <row r="59" spans="1:12" ht="12.75">
      <c r="A59" s="31" t="s">
        <v>999</v>
      </c>
      <c r="B59" t="s">
        <v>1525</v>
      </c>
      <c r="C59" s="20" t="s">
        <v>486</v>
      </c>
      <c r="D59" t="s">
        <v>1526</v>
      </c>
      <c r="E59" s="29">
        <v>0.7</v>
      </c>
      <c r="F59" s="7" t="s">
        <v>1441</v>
      </c>
      <c r="L59" s="31"/>
    </row>
    <row r="60" spans="1:12" ht="12.75">
      <c r="A60" s="31" t="s">
        <v>999</v>
      </c>
      <c r="B60" t="s">
        <v>1527</v>
      </c>
      <c r="C60" s="20" t="s">
        <v>448</v>
      </c>
      <c r="D60" t="s">
        <v>1528</v>
      </c>
      <c r="E60" s="29">
        <v>0.7</v>
      </c>
      <c r="F60" s="7" t="s">
        <v>1441</v>
      </c>
      <c r="G60" s="1"/>
      <c r="H60" s="33"/>
      <c r="I60" s="7"/>
      <c r="J60" s="1"/>
      <c r="K60" s="33"/>
      <c r="L60" s="31"/>
    </row>
    <row r="61" spans="1:12" ht="12.75">
      <c r="A61" s="31" t="s">
        <v>999</v>
      </c>
      <c r="B61" t="s">
        <v>1529</v>
      </c>
      <c r="C61" s="20" t="s">
        <v>484</v>
      </c>
      <c r="D61" t="s">
        <v>1530</v>
      </c>
      <c r="E61" s="29">
        <v>0.7</v>
      </c>
      <c r="F61" s="7" t="s">
        <v>1441</v>
      </c>
      <c r="G61" s="1"/>
      <c r="H61" s="33"/>
      <c r="I61" s="7"/>
      <c r="J61" s="1"/>
      <c r="K61" s="33"/>
      <c r="L61" s="31"/>
    </row>
    <row r="62" spans="1:12" ht="12.75">
      <c r="A62" s="31" t="s">
        <v>1002</v>
      </c>
      <c r="B62" t="s">
        <v>1523</v>
      </c>
      <c r="C62" s="20" t="s">
        <v>450</v>
      </c>
      <c r="D62" t="s">
        <v>1524</v>
      </c>
      <c r="E62" s="29">
        <v>0.3</v>
      </c>
      <c r="F62" s="7" t="s">
        <v>1441</v>
      </c>
      <c r="G62" s="1"/>
      <c r="H62" s="33"/>
      <c r="I62" s="7"/>
      <c r="J62" s="1"/>
      <c r="K62" s="33"/>
      <c r="L62" s="31"/>
    </row>
    <row r="63" spans="1:12" ht="12.75">
      <c r="A63" s="31" t="s">
        <v>1002</v>
      </c>
      <c r="B63" t="s">
        <v>1525</v>
      </c>
      <c r="C63" s="20" t="s">
        <v>486</v>
      </c>
      <c r="D63" t="s">
        <v>1526</v>
      </c>
      <c r="E63" s="29">
        <v>0.3</v>
      </c>
      <c r="F63" s="7" t="s">
        <v>1441</v>
      </c>
      <c r="G63" s="1"/>
      <c r="H63" s="34"/>
      <c r="I63" s="7"/>
      <c r="J63" s="1"/>
      <c r="K63" s="33"/>
      <c r="L63" s="1"/>
    </row>
    <row r="64" spans="1:12" ht="12.75">
      <c r="A64" s="31" t="s">
        <v>1531</v>
      </c>
      <c r="B64" s="1" t="s">
        <v>1473</v>
      </c>
      <c r="C64" s="20" t="s">
        <v>476</v>
      </c>
      <c r="D64" t="s">
        <v>1532</v>
      </c>
      <c r="E64" s="29">
        <v>0.98</v>
      </c>
      <c r="F64" s="7" t="s">
        <v>1441</v>
      </c>
      <c r="G64" s="1"/>
      <c r="H64" s="33"/>
      <c r="I64" s="7"/>
      <c r="J64" s="1"/>
      <c r="K64" s="33"/>
      <c r="L64" s="1"/>
    </row>
    <row r="65" spans="1:12" ht="12.75">
      <c r="A65" s="31" t="s">
        <v>622</v>
      </c>
      <c r="B65" s="1" t="s">
        <v>1533</v>
      </c>
      <c r="C65" s="20" t="s">
        <v>46</v>
      </c>
      <c r="D65" t="s">
        <v>1534</v>
      </c>
      <c r="E65" s="29">
        <v>0.65</v>
      </c>
      <c r="F65" s="7" t="s">
        <v>1441</v>
      </c>
      <c r="G65" s="1"/>
      <c r="H65" s="34"/>
      <c r="I65" s="7"/>
      <c r="J65" s="1"/>
      <c r="K65" s="33"/>
      <c r="L65" s="1"/>
    </row>
    <row r="66" spans="1:12" ht="12.75">
      <c r="A66" s="31" t="s">
        <v>622</v>
      </c>
      <c r="B66" t="s">
        <v>1535</v>
      </c>
      <c r="C66" s="20" t="s">
        <v>69</v>
      </c>
      <c r="D66" t="s">
        <v>68</v>
      </c>
      <c r="E66" s="29">
        <v>1</v>
      </c>
      <c r="F66" s="7" t="s">
        <v>1441</v>
      </c>
      <c r="G66" s="1"/>
      <c r="H66" s="34"/>
      <c r="I66" s="35"/>
      <c r="J66" s="1"/>
      <c r="K66" s="34"/>
      <c r="L66" s="31"/>
    </row>
    <row r="67" spans="1:12" ht="12.75">
      <c r="A67" s="31" t="s">
        <v>592</v>
      </c>
      <c r="B67" s="11" t="s">
        <v>1849</v>
      </c>
      <c r="C67" s="20" t="s">
        <v>60</v>
      </c>
      <c r="D67" t="s">
        <v>1537</v>
      </c>
      <c r="E67" s="29">
        <v>0.15</v>
      </c>
      <c r="F67" s="7" t="s">
        <v>1441</v>
      </c>
      <c r="G67" s="1"/>
      <c r="H67" s="34"/>
      <c r="I67" s="35"/>
      <c r="J67" s="1"/>
      <c r="K67" s="34"/>
      <c r="L67" s="31"/>
    </row>
    <row r="68" spans="1:23" ht="12.75">
      <c r="A68" s="31" t="s">
        <v>592</v>
      </c>
      <c r="B68" s="11" t="s">
        <v>1849</v>
      </c>
      <c r="C68" s="20" t="s">
        <v>62</v>
      </c>
      <c r="D68" t="s">
        <v>1538</v>
      </c>
      <c r="E68" s="29">
        <v>0.15</v>
      </c>
      <c r="F68" s="7" t="s">
        <v>1441</v>
      </c>
      <c r="H68" s="36"/>
      <c r="K68" s="36"/>
      <c r="N68"/>
      <c r="Q68" s="36"/>
      <c r="T68"/>
      <c r="W68" s="36"/>
    </row>
    <row r="69" spans="1:23" ht="12.75">
      <c r="A69" s="31" t="s">
        <v>592</v>
      </c>
      <c r="B69" s="11" t="s">
        <v>1849</v>
      </c>
      <c r="C69" s="20" t="s">
        <v>65</v>
      </c>
      <c r="D69" t="s">
        <v>1539</v>
      </c>
      <c r="E69" s="29">
        <v>0.15</v>
      </c>
      <c r="F69" s="7" t="s">
        <v>1441</v>
      </c>
      <c r="H69" s="36"/>
      <c r="K69" s="36"/>
      <c r="N69"/>
      <c r="Q69" s="36"/>
      <c r="T69"/>
      <c r="W69" s="36"/>
    </row>
    <row r="70" spans="1:23" ht="12.75">
      <c r="A70" s="11" t="s">
        <v>604</v>
      </c>
      <c r="B70" s="11" t="s">
        <v>1540</v>
      </c>
      <c r="C70" s="20" t="s">
        <v>38</v>
      </c>
      <c r="D70" t="s">
        <v>1541</v>
      </c>
      <c r="E70" s="29">
        <v>1</v>
      </c>
      <c r="F70" t="s">
        <v>38</v>
      </c>
      <c r="G70" t="s">
        <v>1542</v>
      </c>
      <c r="H70" s="29">
        <v>0.35</v>
      </c>
      <c r="I70" s="30" t="s">
        <v>1543</v>
      </c>
      <c r="J70" t="s">
        <v>1544</v>
      </c>
      <c r="K70" s="29">
        <v>1</v>
      </c>
      <c r="L70" t="s">
        <v>1543</v>
      </c>
      <c r="M70" t="s">
        <v>1544</v>
      </c>
      <c r="N70" s="39">
        <v>1</v>
      </c>
      <c r="O70" s="30" t="s">
        <v>1543</v>
      </c>
      <c r="P70" t="s">
        <v>1544</v>
      </c>
      <c r="Q70" s="29">
        <v>1</v>
      </c>
      <c r="R70" t="s">
        <v>1543</v>
      </c>
      <c r="S70" t="s">
        <v>1544</v>
      </c>
      <c r="T70" s="39">
        <v>1</v>
      </c>
      <c r="U70" s="30" t="s">
        <v>1543</v>
      </c>
      <c r="V70" t="s">
        <v>1544</v>
      </c>
      <c r="W70" s="29">
        <v>1</v>
      </c>
    </row>
    <row r="71" spans="1:23" ht="12.75">
      <c r="A71" s="11" t="s">
        <v>604</v>
      </c>
      <c r="B71" s="11" t="s">
        <v>1540</v>
      </c>
      <c r="C71" s="20" t="s">
        <v>1543</v>
      </c>
      <c r="D71" t="s">
        <v>1544</v>
      </c>
      <c r="E71" s="29">
        <v>1</v>
      </c>
      <c r="F71" t="s">
        <v>41</v>
      </c>
      <c r="G71" t="s">
        <v>1541</v>
      </c>
      <c r="H71" s="29">
        <v>1</v>
      </c>
      <c r="I71" t="s">
        <v>41</v>
      </c>
      <c r="J71" t="s">
        <v>1541</v>
      </c>
      <c r="K71" s="29">
        <v>1</v>
      </c>
      <c r="L71" t="s">
        <v>41</v>
      </c>
      <c r="M71" t="s">
        <v>1541</v>
      </c>
      <c r="N71" s="39">
        <v>1</v>
      </c>
      <c r="O71" t="s">
        <v>41</v>
      </c>
      <c r="P71" t="s">
        <v>1542</v>
      </c>
      <c r="Q71" s="29">
        <v>0.35</v>
      </c>
      <c r="R71" t="s">
        <v>41</v>
      </c>
      <c r="S71" t="s">
        <v>1542</v>
      </c>
      <c r="T71" s="39">
        <v>0.35</v>
      </c>
      <c r="U71" s="30" t="s">
        <v>1543</v>
      </c>
      <c r="V71" t="s">
        <v>1544</v>
      </c>
      <c r="W71" s="29">
        <v>1</v>
      </c>
    </row>
    <row r="72" spans="1:23" ht="12.75">
      <c r="A72" s="11" t="s">
        <v>604</v>
      </c>
      <c r="B72" s="11" t="s">
        <v>1540</v>
      </c>
      <c r="C72" s="20" t="s">
        <v>43</v>
      </c>
      <c r="D72" t="s">
        <v>1542</v>
      </c>
      <c r="E72" s="29">
        <v>0.35</v>
      </c>
      <c r="F72" s="30" t="s">
        <v>1543</v>
      </c>
      <c r="G72" t="s">
        <v>1544</v>
      </c>
      <c r="H72" s="29">
        <v>1</v>
      </c>
      <c r="I72" s="30" t="s">
        <v>1543</v>
      </c>
      <c r="J72" t="s">
        <v>1544</v>
      </c>
      <c r="K72" s="29">
        <v>1</v>
      </c>
      <c r="L72" t="s">
        <v>43</v>
      </c>
      <c r="M72" t="s">
        <v>1542</v>
      </c>
      <c r="N72" s="39">
        <v>0.35</v>
      </c>
      <c r="O72" t="s">
        <v>43</v>
      </c>
      <c r="P72" t="s">
        <v>1541</v>
      </c>
      <c r="Q72" s="29">
        <v>1</v>
      </c>
      <c r="R72" t="s">
        <v>43</v>
      </c>
      <c r="S72" t="s">
        <v>1541</v>
      </c>
      <c r="T72" s="39">
        <v>1</v>
      </c>
      <c r="U72" t="s">
        <v>43</v>
      </c>
      <c r="V72" t="s">
        <v>1541</v>
      </c>
      <c r="W72" s="29">
        <v>1</v>
      </c>
    </row>
    <row r="73" spans="1:12" ht="12.75">
      <c r="A73" s="31" t="s">
        <v>617</v>
      </c>
      <c r="B73" s="11" t="s">
        <v>1545</v>
      </c>
      <c r="C73" s="20" t="s">
        <v>1543</v>
      </c>
      <c r="D73" s="12"/>
      <c r="E73" s="29">
        <v>0.7</v>
      </c>
      <c r="F73" s="7" t="s">
        <v>1441</v>
      </c>
      <c r="H73" s="37"/>
      <c r="I73" s="38"/>
      <c r="L73" s="31"/>
    </row>
    <row r="74" spans="1:21" ht="12.75">
      <c r="A74" s="31" t="s">
        <v>1547</v>
      </c>
      <c r="B74" s="11" t="s">
        <v>1548</v>
      </c>
      <c r="C74" s="20" t="s">
        <v>41</v>
      </c>
      <c r="D74" t="s">
        <v>1549</v>
      </c>
      <c r="E74" s="29">
        <v>0.96</v>
      </c>
      <c r="F74" t="s">
        <v>43</v>
      </c>
      <c r="H74" s="37"/>
      <c r="I74" t="s">
        <v>43</v>
      </c>
      <c r="L74" t="s">
        <v>38</v>
      </c>
      <c r="O74" t="s">
        <v>38</v>
      </c>
      <c r="R74" t="s">
        <v>38</v>
      </c>
      <c r="U74" t="s">
        <v>38</v>
      </c>
    </row>
    <row r="75" spans="1:21" ht="12.75">
      <c r="A75" s="31" t="s">
        <v>1547</v>
      </c>
      <c r="B75" s="11" t="s">
        <v>1548</v>
      </c>
      <c r="C75" s="7"/>
      <c r="D75" t="s">
        <v>1549</v>
      </c>
      <c r="E75" s="29">
        <v>0.96</v>
      </c>
      <c r="F75"/>
      <c r="H75" s="37"/>
      <c r="I75" t="s">
        <v>38</v>
      </c>
      <c r="L75" s="31"/>
      <c r="U75" t="s">
        <v>41</v>
      </c>
    </row>
    <row r="76" spans="1:12" ht="12.75">
      <c r="A76" s="11" t="s">
        <v>1551</v>
      </c>
      <c r="B76" s="11" t="s">
        <v>1552</v>
      </c>
      <c r="C76" s="20" t="s">
        <v>48</v>
      </c>
      <c r="D76" t="s">
        <v>1553</v>
      </c>
      <c r="E76" s="29">
        <v>0.85</v>
      </c>
      <c r="F76" s="7" t="s">
        <v>1441</v>
      </c>
      <c r="I76" s="38"/>
      <c r="L76" s="31"/>
    </row>
    <row r="77" spans="1:12" ht="12.75">
      <c r="A77" s="11" t="s">
        <v>1554</v>
      </c>
      <c r="B77" s="11" t="s">
        <v>1552</v>
      </c>
      <c r="C77" s="20" t="s">
        <v>51</v>
      </c>
      <c r="D77" t="s">
        <v>1555</v>
      </c>
      <c r="E77" s="29">
        <v>0.85</v>
      </c>
      <c r="F77" s="7" t="s">
        <v>1441</v>
      </c>
      <c r="I77" s="38"/>
      <c r="L77" s="31"/>
    </row>
    <row r="78" spans="1:12" ht="12.75">
      <c r="A78" s="31" t="s">
        <v>1556</v>
      </c>
      <c r="B78" s="12" t="s">
        <v>1557</v>
      </c>
      <c r="C78" s="20" t="s">
        <v>344</v>
      </c>
      <c r="D78" s="12" t="s">
        <v>1558</v>
      </c>
      <c r="E78" s="29">
        <v>0.96</v>
      </c>
      <c r="F78" s="7" t="s">
        <v>1441</v>
      </c>
      <c r="I78" s="38"/>
      <c r="L78" s="31"/>
    </row>
    <row r="79" spans="1:12" ht="12.75">
      <c r="A79" s="31" t="s">
        <v>1559</v>
      </c>
      <c r="B79" s="12" t="s">
        <v>1560</v>
      </c>
      <c r="C79" s="20" t="s">
        <v>346</v>
      </c>
      <c r="D79" s="12" t="s">
        <v>1561</v>
      </c>
      <c r="E79" s="29">
        <v>0.96</v>
      </c>
      <c r="F79" s="7" t="s">
        <v>1441</v>
      </c>
      <c r="I79" s="38"/>
      <c r="L79" s="31"/>
    </row>
    <row r="80" spans="1:12" ht="12.75">
      <c r="A80" s="31" t="s">
        <v>1562</v>
      </c>
      <c r="B80" s="12" t="s">
        <v>1563</v>
      </c>
      <c r="C80" s="20" t="s">
        <v>348</v>
      </c>
      <c r="D80" s="12" t="s">
        <v>1564</v>
      </c>
      <c r="E80" s="29">
        <v>0.96</v>
      </c>
      <c r="F80" s="7" t="s">
        <v>1441</v>
      </c>
      <c r="I80" s="38"/>
      <c r="L80" s="31"/>
    </row>
    <row r="81" spans="1:12" ht="12.75">
      <c r="A81" s="31" t="s">
        <v>1565</v>
      </c>
      <c r="B81" s="11" t="s">
        <v>1566</v>
      </c>
      <c r="C81" s="20" t="s">
        <v>350</v>
      </c>
      <c r="D81" s="12" t="s">
        <v>1567</v>
      </c>
      <c r="E81" s="29">
        <v>0.96</v>
      </c>
      <c r="F81" s="7" t="s">
        <v>1441</v>
      </c>
      <c r="I81" s="38"/>
      <c r="L81" s="31"/>
    </row>
    <row r="82" spans="1:12" ht="12.75">
      <c r="A82" s="31" t="s">
        <v>798</v>
      </c>
      <c r="B82" s="11" t="s">
        <v>1568</v>
      </c>
      <c r="C82" s="20" t="s">
        <v>318</v>
      </c>
      <c r="D82" s="12" t="s">
        <v>1569</v>
      </c>
      <c r="E82" s="29">
        <v>1</v>
      </c>
      <c r="F82" s="7" t="s">
        <v>1441</v>
      </c>
      <c r="L82" s="31"/>
    </row>
    <row r="83" spans="1:12" ht="12.75">
      <c r="A83" s="31" t="s">
        <v>798</v>
      </c>
      <c r="B83" s="11" t="s">
        <v>1568</v>
      </c>
      <c r="C83" s="20" t="s">
        <v>320</v>
      </c>
      <c r="D83" s="12" t="s">
        <v>1570</v>
      </c>
      <c r="E83" s="29">
        <v>1</v>
      </c>
      <c r="F83" s="7" t="s">
        <v>1441</v>
      </c>
      <c r="L83" s="31"/>
    </row>
    <row r="84" spans="1:12" ht="12.75">
      <c r="A84" t="s">
        <v>798</v>
      </c>
      <c r="B84" s="12" t="s">
        <v>1571</v>
      </c>
      <c r="C84" s="20" t="s">
        <v>326</v>
      </c>
      <c r="D84" s="12" t="s">
        <v>1572</v>
      </c>
      <c r="E84" s="29">
        <v>1</v>
      </c>
      <c r="F84" s="7" t="s">
        <v>1441</v>
      </c>
      <c r="L84" s="31"/>
    </row>
    <row r="85" spans="1:12" ht="12.75">
      <c r="A85" t="s">
        <v>798</v>
      </c>
      <c r="B85" s="12" t="s">
        <v>1573</v>
      </c>
      <c r="C85" s="20" t="s">
        <v>322</v>
      </c>
      <c r="D85" s="12" t="s">
        <v>1574</v>
      </c>
      <c r="E85" s="29">
        <v>1</v>
      </c>
      <c r="F85" s="7" t="s">
        <v>1441</v>
      </c>
      <c r="I85" s="38"/>
      <c r="J85" s="12"/>
      <c r="L85" s="31"/>
    </row>
    <row r="86" spans="1:12" ht="12.75">
      <c r="A86" t="s">
        <v>798</v>
      </c>
      <c r="B86" s="12" t="s">
        <v>1573</v>
      </c>
      <c r="C86" s="20" t="s">
        <v>324</v>
      </c>
      <c r="D86" s="12" t="s">
        <v>1575</v>
      </c>
      <c r="E86" s="29">
        <v>1</v>
      </c>
      <c r="F86" s="7" t="s">
        <v>1441</v>
      </c>
      <c r="I86" s="38"/>
      <c r="L86" s="31"/>
    </row>
    <row r="87" spans="1:12" ht="12.75">
      <c r="A87" s="31" t="s">
        <v>798</v>
      </c>
      <c r="B87" s="31" t="s">
        <v>2046</v>
      </c>
      <c r="C87" s="20" t="s">
        <v>266</v>
      </c>
      <c r="D87" s="12" t="s">
        <v>1988</v>
      </c>
      <c r="E87" s="29">
        <v>1</v>
      </c>
      <c r="F87" s="7" t="s">
        <v>1441</v>
      </c>
      <c r="I87" s="38"/>
      <c r="L87" s="31"/>
    </row>
    <row r="88" spans="1:12" ht="12.75">
      <c r="A88" s="31" t="s">
        <v>798</v>
      </c>
      <c r="B88" s="31" t="s">
        <v>2046</v>
      </c>
      <c r="C88" s="20" t="s">
        <v>268</v>
      </c>
      <c r="D88" s="12" t="s">
        <v>2047</v>
      </c>
      <c r="E88" s="29">
        <v>1</v>
      </c>
      <c r="F88" s="7" t="s">
        <v>1441</v>
      </c>
      <c r="I88" s="38"/>
      <c r="L88" s="31"/>
    </row>
    <row r="89" spans="1:12" ht="12.75">
      <c r="A89" t="s">
        <v>798</v>
      </c>
      <c r="B89" s="31" t="s">
        <v>2046</v>
      </c>
      <c r="C89" s="20" t="s">
        <v>270</v>
      </c>
      <c r="D89" s="12" t="s">
        <v>2048</v>
      </c>
      <c r="E89" s="29">
        <v>1</v>
      </c>
      <c r="F89" s="7" t="s">
        <v>1441</v>
      </c>
      <c r="G89" s="1"/>
      <c r="H89" s="33"/>
      <c r="I89" s="35"/>
      <c r="J89" s="1"/>
      <c r="K89" s="33"/>
      <c r="L89" s="31"/>
    </row>
    <row r="90" spans="1:12" ht="12.75">
      <c r="A90" t="s">
        <v>798</v>
      </c>
      <c r="B90" s="31" t="s">
        <v>2046</v>
      </c>
      <c r="C90" s="20" t="s">
        <v>272</v>
      </c>
      <c r="D90" s="12" t="s">
        <v>2049</v>
      </c>
      <c r="E90" s="29">
        <v>1</v>
      </c>
      <c r="F90" s="7" t="s">
        <v>1441</v>
      </c>
      <c r="G90" s="1"/>
      <c r="H90" s="33"/>
      <c r="I90" s="35"/>
      <c r="J90" s="1"/>
      <c r="K90" s="33"/>
      <c r="L90" s="31"/>
    </row>
    <row r="91" spans="1:12" ht="12.75">
      <c r="A91" t="s">
        <v>798</v>
      </c>
      <c r="B91" s="31" t="s">
        <v>2046</v>
      </c>
      <c r="C91" s="20" t="s">
        <v>274</v>
      </c>
      <c r="D91" s="12" t="s">
        <v>2050</v>
      </c>
      <c r="E91" s="29">
        <v>1</v>
      </c>
      <c r="F91" s="7" t="s">
        <v>1441</v>
      </c>
      <c r="G91" s="1"/>
      <c r="H91" s="33"/>
      <c r="I91" s="35"/>
      <c r="J91" s="1"/>
      <c r="K91" s="34"/>
      <c r="L91" s="31"/>
    </row>
    <row r="92" spans="1:12" ht="12.75">
      <c r="A92" s="31" t="s">
        <v>798</v>
      </c>
      <c r="B92" s="31" t="s">
        <v>2046</v>
      </c>
      <c r="C92" s="20" t="s">
        <v>276</v>
      </c>
      <c r="D92" s="12" t="s">
        <v>2051</v>
      </c>
      <c r="E92" s="29">
        <v>1</v>
      </c>
      <c r="F92" s="7" t="s">
        <v>1441</v>
      </c>
      <c r="G92" s="1"/>
      <c r="H92" s="33"/>
      <c r="I92" s="35"/>
      <c r="J92" s="1"/>
      <c r="K92" s="34"/>
      <c r="L92" s="31"/>
    </row>
    <row r="93" spans="1:12" ht="12.75">
      <c r="A93" s="31" t="s">
        <v>798</v>
      </c>
      <c r="B93" s="31" t="s">
        <v>2052</v>
      </c>
      <c r="C93" s="20" t="s">
        <v>278</v>
      </c>
      <c r="D93" s="12" t="s">
        <v>2053</v>
      </c>
      <c r="E93" s="29">
        <v>1</v>
      </c>
      <c r="F93" s="7" t="s">
        <v>1441</v>
      </c>
      <c r="G93" s="1"/>
      <c r="H93" s="34"/>
      <c r="I93" s="35"/>
      <c r="J93" s="1"/>
      <c r="K93" s="34"/>
      <c r="L93" s="31"/>
    </row>
    <row r="94" spans="1:12" ht="12.75">
      <c r="A94" t="s">
        <v>798</v>
      </c>
      <c r="B94" s="31" t="s">
        <v>2052</v>
      </c>
      <c r="C94" s="20" t="s">
        <v>280</v>
      </c>
      <c r="D94" s="12" t="s">
        <v>2054</v>
      </c>
      <c r="E94" s="29">
        <v>1</v>
      </c>
      <c r="F94" s="7" t="s">
        <v>1441</v>
      </c>
      <c r="G94" s="1"/>
      <c r="H94" s="34"/>
      <c r="I94" s="35"/>
      <c r="J94" s="1"/>
      <c r="K94" s="34"/>
      <c r="L94" s="31"/>
    </row>
    <row r="95" spans="1:12" ht="12.75">
      <c r="A95" t="s">
        <v>798</v>
      </c>
      <c r="B95" s="31" t="s">
        <v>2052</v>
      </c>
      <c r="C95" s="20" t="s">
        <v>282</v>
      </c>
      <c r="D95" s="12" t="s">
        <v>2055</v>
      </c>
      <c r="E95" s="29">
        <v>1</v>
      </c>
      <c r="F95" s="7" t="s">
        <v>1441</v>
      </c>
      <c r="G95" s="1"/>
      <c r="H95" s="34"/>
      <c r="I95" s="35"/>
      <c r="J95" s="1"/>
      <c r="K95" s="34"/>
      <c r="L95" s="31"/>
    </row>
    <row r="96" spans="1:12" ht="12.75">
      <c r="A96" s="31" t="s">
        <v>798</v>
      </c>
      <c r="B96" s="31" t="s">
        <v>2052</v>
      </c>
      <c r="C96" s="20" t="s">
        <v>284</v>
      </c>
      <c r="D96" s="12" t="s">
        <v>2056</v>
      </c>
      <c r="E96" s="29">
        <v>1</v>
      </c>
      <c r="F96" s="7" t="s">
        <v>1441</v>
      </c>
      <c r="G96" s="1"/>
      <c r="H96" s="34"/>
      <c r="I96" s="35"/>
      <c r="J96" s="1"/>
      <c r="K96" s="34"/>
      <c r="L96" s="31"/>
    </row>
    <row r="97" spans="1:12" ht="12.75">
      <c r="A97" s="31" t="s">
        <v>798</v>
      </c>
      <c r="B97" s="31" t="s">
        <v>2052</v>
      </c>
      <c r="C97" s="20" t="s">
        <v>286</v>
      </c>
      <c r="D97" s="12" t="s">
        <v>2057</v>
      </c>
      <c r="E97" s="29">
        <v>1</v>
      </c>
      <c r="F97" s="7" t="s">
        <v>1441</v>
      </c>
      <c r="G97" s="1"/>
      <c r="H97" s="33"/>
      <c r="I97" s="35"/>
      <c r="J97" s="1"/>
      <c r="K97" s="33"/>
      <c r="L97" s="31"/>
    </row>
    <row r="98" spans="1:12" ht="12.75">
      <c r="A98" t="s">
        <v>798</v>
      </c>
      <c r="B98" s="31" t="s">
        <v>2052</v>
      </c>
      <c r="C98" s="20" t="s">
        <v>288</v>
      </c>
      <c r="D98" s="12" t="s">
        <v>2058</v>
      </c>
      <c r="E98" s="29">
        <v>1</v>
      </c>
      <c r="F98" s="7" t="s">
        <v>1441</v>
      </c>
      <c r="G98" s="1"/>
      <c r="H98" s="33"/>
      <c r="I98" s="35"/>
      <c r="J98" s="11"/>
      <c r="K98" s="34"/>
      <c r="L98" s="31"/>
    </row>
    <row r="99" spans="1:12" ht="12.75">
      <c r="A99" t="s">
        <v>798</v>
      </c>
      <c r="B99" s="12" t="s">
        <v>2059</v>
      </c>
      <c r="C99" s="20" t="s">
        <v>290</v>
      </c>
      <c r="D99" s="12" t="s">
        <v>1639</v>
      </c>
      <c r="E99" s="29">
        <v>0.15</v>
      </c>
      <c r="F99" s="7" t="s">
        <v>1441</v>
      </c>
      <c r="G99" s="1"/>
      <c r="H99" s="33"/>
      <c r="I99" s="35"/>
      <c r="K99" s="34"/>
      <c r="L99" s="31"/>
    </row>
    <row r="100" spans="1:12" ht="12.75">
      <c r="A100" s="31" t="s">
        <v>883</v>
      </c>
      <c r="B100" s="12" t="s">
        <v>1529</v>
      </c>
      <c r="C100" s="20" t="s">
        <v>372</v>
      </c>
      <c r="D100" s="12" t="s">
        <v>371</v>
      </c>
      <c r="E100" s="29">
        <v>0.2</v>
      </c>
      <c r="F100" s="7" t="s">
        <v>1441</v>
      </c>
      <c r="H100" s="33"/>
      <c r="I100" s="35"/>
      <c r="J100" s="1"/>
      <c r="K100" s="33"/>
      <c r="L100" s="31"/>
    </row>
    <row r="101" spans="1:12" ht="12.75">
      <c r="A101" s="31" t="s">
        <v>839</v>
      </c>
      <c r="B101" s="11" t="s">
        <v>1578</v>
      </c>
      <c r="C101" s="20" t="s">
        <v>328</v>
      </c>
      <c r="D101" s="12" t="s">
        <v>1579</v>
      </c>
      <c r="E101" s="29">
        <v>1</v>
      </c>
      <c r="F101" s="7" t="s">
        <v>1441</v>
      </c>
      <c r="H101" s="34"/>
      <c r="I101" s="7"/>
      <c r="J101" s="1"/>
      <c r="K101" s="33"/>
      <c r="L101" s="31"/>
    </row>
    <row r="102" spans="1:12" ht="12.75">
      <c r="A102" s="31" t="s">
        <v>839</v>
      </c>
      <c r="B102" s="11" t="s">
        <v>1578</v>
      </c>
      <c r="C102" s="20" t="s">
        <v>330</v>
      </c>
      <c r="D102" s="12" t="s">
        <v>1580</v>
      </c>
      <c r="E102" s="29">
        <v>1</v>
      </c>
      <c r="F102" s="7" t="s">
        <v>1441</v>
      </c>
      <c r="H102" s="34"/>
      <c r="I102" s="7"/>
      <c r="J102" s="1"/>
      <c r="K102" s="33"/>
      <c r="L102" s="31"/>
    </row>
    <row r="103" spans="1:12" ht="12.75">
      <c r="A103" s="31" t="s">
        <v>839</v>
      </c>
      <c r="B103" s="12" t="s">
        <v>1581</v>
      </c>
      <c r="C103" s="20" t="s">
        <v>332</v>
      </c>
      <c r="D103" s="12" t="s">
        <v>1582</v>
      </c>
      <c r="E103" s="29">
        <v>1</v>
      </c>
      <c r="F103" s="7" t="s">
        <v>1441</v>
      </c>
      <c r="H103" s="34"/>
      <c r="I103" s="7"/>
      <c r="J103" s="1"/>
      <c r="K103" s="33"/>
      <c r="L103" s="31"/>
    </row>
    <row r="104" spans="1:12" ht="12.75">
      <c r="A104" s="31" t="s">
        <v>839</v>
      </c>
      <c r="B104" s="12" t="s">
        <v>1873</v>
      </c>
      <c r="C104" s="20" t="s">
        <v>316</v>
      </c>
      <c r="D104" s="12" t="s">
        <v>2060</v>
      </c>
      <c r="E104" s="29">
        <v>0.15</v>
      </c>
      <c r="F104" s="7" t="s">
        <v>1441</v>
      </c>
      <c r="H104" s="34"/>
      <c r="I104" s="7"/>
      <c r="J104" s="1"/>
      <c r="K104" s="33"/>
      <c r="L104" s="31"/>
    </row>
    <row r="105" spans="1:12" ht="12.75">
      <c r="A105" t="s">
        <v>839</v>
      </c>
      <c r="B105" t="s">
        <v>1583</v>
      </c>
      <c r="C105" s="20" t="s">
        <v>370</v>
      </c>
      <c r="D105" s="12" t="s">
        <v>369</v>
      </c>
      <c r="E105" s="29">
        <v>1</v>
      </c>
      <c r="F105" s="7" t="s">
        <v>1441</v>
      </c>
      <c r="H105" s="34"/>
      <c r="I105" s="7"/>
      <c r="J105" s="1"/>
      <c r="K105" s="33"/>
      <c r="L105" s="31"/>
    </row>
    <row r="106" spans="1:12" ht="12.75">
      <c r="A106" t="s">
        <v>839</v>
      </c>
      <c r="B106" t="s">
        <v>1584</v>
      </c>
      <c r="C106" s="20" t="s">
        <v>342</v>
      </c>
      <c r="D106" s="12" t="s">
        <v>1585</v>
      </c>
      <c r="E106" s="29">
        <v>1</v>
      </c>
      <c r="F106" s="7" t="s">
        <v>1441</v>
      </c>
      <c r="H106" s="34"/>
      <c r="I106" s="7"/>
      <c r="J106" s="1"/>
      <c r="K106" s="33"/>
      <c r="L106" s="31"/>
    </row>
    <row r="107" spans="1:12" ht="12.75">
      <c r="A107" t="s">
        <v>839</v>
      </c>
      <c r="B107" t="s">
        <v>1584</v>
      </c>
      <c r="C107" s="20" t="s">
        <v>372</v>
      </c>
      <c r="D107" s="12" t="s">
        <v>371</v>
      </c>
      <c r="E107" s="29">
        <v>0.8</v>
      </c>
      <c r="F107" s="7" t="s">
        <v>1441</v>
      </c>
      <c r="H107" s="34"/>
      <c r="I107" s="7"/>
      <c r="J107" s="1"/>
      <c r="K107" s="33"/>
      <c r="L107" s="31"/>
    </row>
    <row r="108" spans="1:12" ht="12.75">
      <c r="A108" t="s">
        <v>839</v>
      </c>
      <c r="B108" t="s">
        <v>1584</v>
      </c>
      <c r="C108" s="20" t="s">
        <v>368</v>
      </c>
      <c r="D108" s="12" t="s">
        <v>1586</v>
      </c>
      <c r="E108" s="29">
        <v>0.3</v>
      </c>
      <c r="F108" s="7" t="s">
        <v>1441</v>
      </c>
      <c r="H108" s="34"/>
      <c r="I108" s="7"/>
      <c r="J108" s="1"/>
      <c r="K108" s="33"/>
      <c r="L108" s="31"/>
    </row>
    <row r="109" spans="1:12" ht="12.75">
      <c r="A109" t="s">
        <v>839</v>
      </c>
      <c r="B109" t="s">
        <v>1584</v>
      </c>
      <c r="C109" s="20" t="s">
        <v>374</v>
      </c>
      <c r="D109" s="12" t="s">
        <v>373</v>
      </c>
      <c r="E109" s="29">
        <v>0.3</v>
      </c>
      <c r="F109" s="7" t="s">
        <v>1441</v>
      </c>
      <c r="H109" s="34"/>
      <c r="I109" s="7"/>
      <c r="J109" s="1"/>
      <c r="K109" s="33"/>
      <c r="L109" s="31"/>
    </row>
    <row r="110" spans="1:12" ht="12.75">
      <c r="A110" t="s">
        <v>819</v>
      </c>
      <c r="B110" s="31" t="s">
        <v>1589</v>
      </c>
      <c r="C110" s="20" t="s">
        <v>292</v>
      </c>
      <c r="D110" s="12" t="s">
        <v>1877</v>
      </c>
      <c r="E110" s="29">
        <v>0.5</v>
      </c>
      <c r="F110" s="7" t="s">
        <v>1441</v>
      </c>
      <c r="H110" s="34"/>
      <c r="I110" s="7"/>
      <c r="J110" s="1"/>
      <c r="K110" s="33"/>
      <c r="L110" s="31"/>
    </row>
    <row r="111" spans="1:12" ht="12.75">
      <c r="A111" t="s">
        <v>819</v>
      </c>
      <c r="B111" s="31" t="s">
        <v>1589</v>
      </c>
      <c r="C111" s="20" t="s">
        <v>294</v>
      </c>
      <c r="D111" s="12" t="s">
        <v>2061</v>
      </c>
      <c r="E111" s="29">
        <v>0.5</v>
      </c>
      <c r="F111" s="7" t="s">
        <v>1441</v>
      </c>
      <c r="H111" s="34"/>
      <c r="I111" s="7"/>
      <c r="J111" s="1"/>
      <c r="K111" s="33"/>
      <c r="L111" s="31"/>
    </row>
    <row r="112" spans="1:12" ht="12.75">
      <c r="A112" t="s">
        <v>819</v>
      </c>
      <c r="B112" s="31" t="s">
        <v>1589</v>
      </c>
      <c r="C112" s="20" t="s">
        <v>296</v>
      </c>
      <c r="D112" s="12" t="s">
        <v>2062</v>
      </c>
      <c r="E112" s="29">
        <v>0.5</v>
      </c>
      <c r="F112" s="7" t="s">
        <v>1441</v>
      </c>
      <c r="H112" s="34"/>
      <c r="I112" s="7"/>
      <c r="J112" s="1"/>
      <c r="K112" s="33"/>
      <c r="L112" s="31"/>
    </row>
    <row r="113" spans="1:12" ht="12.75">
      <c r="A113" t="s">
        <v>819</v>
      </c>
      <c r="B113" s="31" t="s">
        <v>1589</v>
      </c>
      <c r="C113" s="20" t="s">
        <v>298</v>
      </c>
      <c r="D113" s="12" t="s">
        <v>2063</v>
      </c>
      <c r="E113" s="29">
        <v>0.5</v>
      </c>
      <c r="F113" s="7" t="s">
        <v>1441</v>
      </c>
      <c r="H113" s="33"/>
      <c r="I113" s="35"/>
      <c r="J113" s="1"/>
      <c r="K113" s="33"/>
      <c r="L113" s="31"/>
    </row>
    <row r="114" spans="1:12" ht="12.75">
      <c r="A114" t="s">
        <v>819</v>
      </c>
      <c r="B114" s="31" t="s">
        <v>1589</v>
      </c>
      <c r="C114" s="20" t="s">
        <v>300</v>
      </c>
      <c r="D114" s="12" t="s">
        <v>2064</v>
      </c>
      <c r="E114" s="29">
        <v>0.5</v>
      </c>
      <c r="F114" s="7" t="s">
        <v>1441</v>
      </c>
      <c r="H114" s="33"/>
      <c r="I114" s="35"/>
      <c r="J114" s="11"/>
      <c r="K114" s="34"/>
      <c r="L114" s="31"/>
    </row>
    <row r="115" spans="1:12" ht="12.75">
      <c r="A115" t="s">
        <v>819</v>
      </c>
      <c r="B115" s="31" t="s">
        <v>1589</v>
      </c>
      <c r="C115" s="20" t="s">
        <v>302</v>
      </c>
      <c r="D115" s="12" t="s">
        <v>2065</v>
      </c>
      <c r="E115" s="29">
        <v>0.5</v>
      </c>
      <c r="F115" s="7" t="s">
        <v>1441</v>
      </c>
      <c r="H115" s="34"/>
      <c r="I115" s="35"/>
      <c r="J115" s="11"/>
      <c r="K115" s="34"/>
      <c r="L115" s="31"/>
    </row>
    <row r="116" spans="1:12" ht="12.75">
      <c r="A116" t="s">
        <v>819</v>
      </c>
      <c r="B116" s="31" t="s">
        <v>1589</v>
      </c>
      <c r="C116" s="20" t="s">
        <v>304</v>
      </c>
      <c r="D116" s="12" t="s">
        <v>2066</v>
      </c>
      <c r="E116" s="29">
        <v>0.5</v>
      </c>
      <c r="F116" s="7" t="s">
        <v>1441</v>
      </c>
      <c r="H116" s="34"/>
      <c r="I116" s="35"/>
      <c r="J116" s="11"/>
      <c r="K116" s="34"/>
      <c r="L116" s="31"/>
    </row>
    <row r="117" spans="1:13" ht="12.75">
      <c r="A117" t="s">
        <v>819</v>
      </c>
      <c r="B117" s="31" t="s">
        <v>1589</v>
      </c>
      <c r="C117" s="20" t="s">
        <v>306</v>
      </c>
      <c r="D117" s="12" t="s">
        <v>2067</v>
      </c>
      <c r="E117" s="29">
        <v>0.5</v>
      </c>
      <c r="F117" s="7" t="s">
        <v>1441</v>
      </c>
      <c r="H117" s="34"/>
      <c r="I117" s="7"/>
      <c r="J117" s="1"/>
      <c r="K117" s="34"/>
      <c r="L117" s="31"/>
      <c r="M117" s="1"/>
    </row>
    <row r="118" spans="1:13" ht="12.75">
      <c r="A118" t="s">
        <v>819</v>
      </c>
      <c r="B118" s="31" t="s">
        <v>1589</v>
      </c>
      <c r="C118" s="20" t="s">
        <v>308</v>
      </c>
      <c r="D118" s="12" t="s">
        <v>2068</v>
      </c>
      <c r="E118" s="29">
        <v>0.5</v>
      </c>
      <c r="F118" s="7" t="s">
        <v>1441</v>
      </c>
      <c r="H118" s="34"/>
      <c r="I118" s="7"/>
      <c r="J118" s="1"/>
      <c r="K118" s="34"/>
      <c r="L118" s="31"/>
      <c r="M118" s="1"/>
    </row>
    <row r="119" spans="1:13" ht="12.75">
      <c r="A119" t="s">
        <v>819</v>
      </c>
      <c r="B119" s="31" t="s">
        <v>1589</v>
      </c>
      <c r="C119" s="20" t="s">
        <v>310</v>
      </c>
      <c r="D119" s="12" t="s">
        <v>2069</v>
      </c>
      <c r="E119" s="29">
        <v>0.5</v>
      </c>
      <c r="F119" s="7" t="s">
        <v>1441</v>
      </c>
      <c r="H119" s="34"/>
      <c r="I119" s="7"/>
      <c r="J119" s="1"/>
      <c r="K119" s="34"/>
      <c r="L119" s="31"/>
      <c r="M119" s="1"/>
    </row>
    <row r="120" spans="1:13" ht="12.75">
      <c r="A120" t="s">
        <v>819</v>
      </c>
      <c r="B120" s="31" t="s">
        <v>1589</v>
      </c>
      <c r="C120" s="20" t="s">
        <v>312</v>
      </c>
      <c r="D120" s="12" t="s">
        <v>2070</v>
      </c>
      <c r="E120" s="29">
        <v>0.5</v>
      </c>
      <c r="F120" s="7" t="s">
        <v>1441</v>
      </c>
      <c r="H120" s="34"/>
      <c r="I120" s="7"/>
      <c r="J120" s="1"/>
      <c r="K120" s="34"/>
      <c r="L120" s="31"/>
      <c r="M120" s="1"/>
    </row>
    <row r="121" spans="1:13" ht="12.75">
      <c r="A121" t="s">
        <v>819</v>
      </c>
      <c r="B121" s="31" t="s">
        <v>1589</v>
      </c>
      <c r="C121" s="20" t="s">
        <v>314</v>
      </c>
      <c r="D121" s="12" t="s">
        <v>2071</v>
      </c>
      <c r="E121" s="29">
        <v>0.5</v>
      </c>
      <c r="F121" s="7" t="s">
        <v>1441</v>
      </c>
      <c r="H121" s="34"/>
      <c r="I121" s="7"/>
      <c r="J121" s="1"/>
      <c r="K121" s="34"/>
      <c r="L121" s="31"/>
      <c r="M121" s="1"/>
    </row>
    <row r="122" spans="1:13" ht="12.75">
      <c r="A122" s="31" t="s">
        <v>1601</v>
      </c>
      <c r="B122" s="11" t="s">
        <v>1473</v>
      </c>
      <c r="C122" s="20" t="s">
        <v>334</v>
      </c>
      <c r="D122" s="12" t="s">
        <v>1602</v>
      </c>
      <c r="E122" s="29">
        <v>1</v>
      </c>
      <c r="F122" s="7" t="s">
        <v>1441</v>
      </c>
      <c r="H122" s="34"/>
      <c r="I122" s="7"/>
      <c r="J122" s="1"/>
      <c r="K122" s="34"/>
      <c r="L122" s="31"/>
      <c r="M122" s="1"/>
    </row>
    <row r="123" spans="1:13" ht="12.75">
      <c r="A123" s="31" t="s">
        <v>1601</v>
      </c>
      <c r="B123" s="11" t="s">
        <v>1473</v>
      </c>
      <c r="C123" s="20" t="s">
        <v>336</v>
      </c>
      <c r="D123" s="12" t="s">
        <v>1603</v>
      </c>
      <c r="E123" s="29">
        <v>1</v>
      </c>
      <c r="F123" s="7" t="s">
        <v>1441</v>
      </c>
      <c r="H123" s="34"/>
      <c r="I123" s="7"/>
      <c r="J123" s="1"/>
      <c r="K123" s="34"/>
      <c r="L123" s="31"/>
      <c r="M123" s="1"/>
    </row>
    <row r="124" spans="1:13" ht="12.75">
      <c r="A124" s="31" t="s">
        <v>1604</v>
      </c>
      <c r="B124" s="11" t="s">
        <v>1605</v>
      </c>
      <c r="C124" s="20" t="s">
        <v>2</v>
      </c>
      <c r="D124" t="s">
        <v>1606</v>
      </c>
      <c r="E124" s="29">
        <v>0.6</v>
      </c>
      <c r="F124" s="7" t="s">
        <v>1441</v>
      </c>
      <c r="H124" s="34"/>
      <c r="I124" s="7"/>
      <c r="J124" s="1"/>
      <c r="K124" s="34"/>
      <c r="L124" s="31"/>
      <c r="M124" s="1"/>
    </row>
    <row r="125" spans="1:13" ht="12.75">
      <c r="A125" s="31" t="s">
        <v>1604</v>
      </c>
      <c r="B125" s="11" t="s">
        <v>1605</v>
      </c>
      <c r="C125" s="20" t="s">
        <v>9</v>
      </c>
      <c r="D125" t="s">
        <v>1607</v>
      </c>
      <c r="E125" s="29">
        <v>0.6</v>
      </c>
      <c r="F125" s="7" t="s">
        <v>1441</v>
      </c>
      <c r="H125" s="34"/>
      <c r="I125" s="7"/>
      <c r="J125" s="1"/>
      <c r="K125" s="34"/>
      <c r="L125" s="31"/>
      <c r="M125" s="1"/>
    </row>
    <row r="126" spans="1:13" ht="12.75">
      <c r="A126" s="31" t="s">
        <v>1604</v>
      </c>
      <c r="B126" s="11" t="s">
        <v>1605</v>
      </c>
      <c r="C126" s="20" t="s">
        <v>34</v>
      </c>
      <c r="D126" t="s">
        <v>1608</v>
      </c>
      <c r="E126" s="29">
        <v>0.1</v>
      </c>
      <c r="F126" s="7" t="s">
        <v>1441</v>
      </c>
      <c r="H126" s="34"/>
      <c r="I126" s="7"/>
      <c r="J126" s="1"/>
      <c r="K126" s="34"/>
      <c r="L126" s="31"/>
      <c r="M126" s="1"/>
    </row>
    <row r="127" spans="1:13" ht="12.75">
      <c r="A127" s="31" t="s">
        <v>1604</v>
      </c>
      <c r="B127" s="11" t="s">
        <v>1605</v>
      </c>
      <c r="C127" s="20" t="s">
        <v>36</v>
      </c>
      <c r="D127" t="s">
        <v>1609</v>
      </c>
      <c r="E127" s="29">
        <v>0.1</v>
      </c>
      <c r="F127" s="7" t="s">
        <v>1441</v>
      </c>
      <c r="H127" s="34"/>
      <c r="I127" s="7"/>
      <c r="J127" s="1"/>
      <c r="K127" s="34"/>
      <c r="L127" s="31"/>
      <c r="M127" s="1"/>
    </row>
    <row r="128" spans="1:13" ht="12.75">
      <c r="A128" t="s">
        <v>559</v>
      </c>
      <c r="B128" s="12" t="s">
        <v>2072</v>
      </c>
      <c r="C128" s="20" t="s">
        <v>124</v>
      </c>
      <c r="D128" t="s">
        <v>1611</v>
      </c>
      <c r="E128" s="29">
        <v>0.1</v>
      </c>
      <c r="F128" s="7" t="s">
        <v>1441</v>
      </c>
      <c r="H128" s="34"/>
      <c r="I128" s="7"/>
      <c r="J128" s="1"/>
      <c r="K128" s="34"/>
      <c r="L128" s="31"/>
      <c r="M128" s="1"/>
    </row>
    <row r="129" spans="1:13" ht="12.75">
      <c r="A129" s="31" t="s">
        <v>1612</v>
      </c>
      <c r="B129" s="11" t="s">
        <v>1473</v>
      </c>
      <c r="C129" s="7" t="s">
        <v>352</v>
      </c>
      <c r="D129" s="12" t="s">
        <v>1613</v>
      </c>
      <c r="E129" s="29">
        <v>0.96</v>
      </c>
      <c r="F129" s="7" t="s">
        <v>1441</v>
      </c>
      <c r="H129" s="34"/>
      <c r="I129" s="7"/>
      <c r="J129" s="1"/>
      <c r="K129" s="34"/>
      <c r="L129" s="31"/>
      <c r="M129" s="1"/>
    </row>
    <row r="130" spans="1:13" ht="12.75">
      <c r="A130" s="31" t="s">
        <v>1612</v>
      </c>
      <c r="B130" s="11" t="s">
        <v>1473</v>
      </c>
      <c r="C130" s="7" t="s">
        <v>354</v>
      </c>
      <c r="D130" s="12" t="s">
        <v>1614</v>
      </c>
      <c r="E130" s="29">
        <v>0.96</v>
      </c>
      <c r="F130" s="7" t="s">
        <v>1441</v>
      </c>
      <c r="H130" s="34"/>
      <c r="I130" s="7"/>
      <c r="J130" s="1"/>
      <c r="K130" s="34"/>
      <c r="L130" s="31"/>
      <c r="M130" s="1"/>
    </row>
    <row r="131" spans="1:13" ht="12.75">
      <c r="A131" s="31" t="s">
        <v>1615</v>
      </c>
      <c r="B131" s="11" t="s">
        <v>1616</v>
      </c>
      <c r="C131" s="7" t="s">
        <v>516</v>
      </c>
      <c r="D131" s="12"/>
      <c r="E131" s="29">
        <v>0.9</v>
      </c>
      <c r="F131" s="30" t="s">
        <v>1441</v>
      </c>
      <c r="H131" s="34"/>
      <c r="I131" s="7"/>
      <c r="J131" s="1"/>
      <c r="K131" s="34"/>
      <c r="L131" s="31"/>
      <c r="M131" s="1"/>
    </row>
    <row r="132" spans="1:12" ht="12.75">
      <c r="A132" t="s">
        <v>1615</v>
      </c>
      <c r="B132" t="s">
        <v>1617</v>
      </c>
      <c r="C132" s="7" t="s">
        <v>516</v>
      </c>
      <c r="E132" s="39">
        <v>0.1</v>
      </c>
      <c r="F132" s="30" t="s">
        <v>1441</v>
      </c>
      <c r="H132" s="34"/>
      <c r="I132" s="7"/>
      <c r="J132" s="1"/>
      <c r="K132" s="34"/>
      <c r="L132" s="31"/>
    </row>
    <row r="133" spans="1:12" ht="12.75">
      <c r="A133" s="31" t="s">
        <v>1618</v>
      </c>
      <c r="B133" s="11" t="s">
        <v>1619</v>
      </c>
      <c r="C133" s="7" t="s">
        <v>356</v>
      </c>
      <c r="D133" s="12" t="s">
        <v>1620</v>
      </c>
      <c r="E133" s="29">
        <v>0.98</v>
      </c>
      <c r="F133" s="7" t="s">
        <v>1441</v>
      </c>
      <c r="H133" s="34"/>
      <c r="I133" s="7"/>
      <c r="J133" s="1"/>
      <c r="K133" s="34"/>
      <c r="L133" s="31"/>
    </row>
    <row r="134" spans="1:12" ht="12.75">
      <c r="A134" s="31" t="s">
        <v>1618</v>
      </c>
      <c r="B134" s="31" t="s">
        <v>1621</v>
      </c>
      <c r="C134" s="7" t="s">
        <v>1543</v>
      </c>
      <c r="D134" s="12"/>
      <c r="F134" s="7" t="s">
        <v>1441</v>
      </c>
      <c r="H134" s="34"/>
      <c r="I134" s="7"/>
      <c r="J134" s="1"/>
      <c r="K134" s="34"/>
      <c r="L134" s="31"/>
    </row>
    <row r="135" spans="1:12" ht="12.75">
      <c r="A135" s="31" t="s">
        <v>1618</v>
      </c>
      <c r="B135" s="31" t="s">
        <v>1628</v>
      </c>
      <c r="C135" s="7" t="s">
        <v>1543</v>
      </c>
      <c r="D135" s="12"/>
      <c r="F135" s="7" t="s">
        <v>1441</v>
      </c>
      <c r="H135" s="34"/>
      <c r="I135" s="7"/>
      <c r="J135" s="1"/>
      <c r="K135" s="34"/>
      <c r="L135" s="31"/>
    </row>
    <row r="136" spans="1:12" ht="12.75">
      <c r="A136" s="31" t="s">
        <v>843</v>
      </c>
      <c r="B136" s="11" t="s">
        <v>1525</v>
      </c>
      <c r="C136" s="7" t="s">
        <v>374</v>
      </c>
      <c r="D136" s="12" t="s">
        <v>373</v>
      </c>
      <c r="E136" s="29">
        <v>0.3</v>
      </c>
      <c r="F136" s="7" t="s">
        <v>1441</v>
      </c>
      <c r="H136" s="34"/>
      <c r="I136" s="7"/>
      <c r="J136" s="1"/>
      <c r="K136" s="34"/>
      <c r="L136" s="31"/>
    </row>
    <row r="137" spans="1:12" ht="12.75">
      <c r="A137" s="31" t="s">
        <v>843</v>
      </c>
      <c r="B137" s="11" t="s">
        <v>1635</v>
      </c>
      <c r="C137" s="7" t="s">
        <v>368</v>
      </c>
      <c r="D137" s="12" t="s">
        <v>1586</v>
      </c>
      <c r="E137" s="29">
        <v>0.3</v>
      </c>
      <c r="F137" s="7" t="s">
        <v>1441</v>
      </c>
      <c r="H137" s="34"/>
      <c r="I137" s="7"/>
      <c r="J137" s="1"/>
      <c r="K137" s="34"/>
      <c r="L137" s="31"/>
    </row>
    <row r="138" spans="1:12" ht="12.75">
      <c r="A138" s="31" t="s">
        <v>889</v>
      </c>
      <c r="B138" s="11" t="s">
        <v>1636</v>
      </c>
      <c r="C138" s="7" t="s">
        <v>374</v>
      </c>
      <c r="D138" s="12" t="s">
        <v>373</v>
      </c>
      <c r="E138" s="29">
        <v>0.3</v>
      </c>
      <c r="F138" s="7" t="s">
        <v>1441</v>
      </c>
      <c r="H138" s="33"/>
      <c r="I138" s="35"/>
      <c r="J138" s="11"/>
      <c r="K138" s="34"/>
      <c r="L138" s="31"/>
    </row>
    <row r="139" spans="1:12" ht="12.75">
      <c r="A139" s="31" t="s">
        <v>889</v>
      </c>
      <c r="B139" s="11" t="s">
        <v>1636</v>
      </c>
      <c r="C139" s="7" t="s">
        <v>368</v>
      </c>
      <c r="D139" s="12" t="s">
        <v>1586</v>
      </c>
      <c r="E139" s="29">
        <v>0.3</v>
      </c>
      <c r="F139" s="7" t="s">
        <v>1441</v>
      </c>
      <c r="H139" s="33"/>
      <c r="I139" s="35"/>
      <c r="J139" s="11"/>
      <c r="K139" s="34"/>
      <c r="L139" s="31"/>
    </row>
    <row r="140" spans="1:12" ht="12.75">
      <c r="A140" s="31" t="s">
        <v>1637</v>
      </c>
      <c r="B140" s="11" t="s">
        <v>1638</v>
      </c>
      <c r="C140" s="7" t="s">
        <v>1543</v>
      </c>
      <c r="D140" s="12"/>
      <c r="F140" s="7" t="s">
        <v>1441</v>
      </c>
      <c r="H140" s="33"/>
      <c r="I140" s="35"/>
      <c r="J140" s="11"/>
      <c r="K140" s="33"/>
      <c r="L140" s="31"/>
    </row>
    <row r="141" spans="1:12" ht="12.75">
      <c r="A141" s="31" t="s">
        <v>1637</v>
      </c>
      <c r="B141" s="11" t="s">
        <v>1640</v>
      </c>
      <c r="C141" s="7" t="s">
        <v>1543</v>
      </c>
      <c r="D141" s="12"/>
      <c r="F141" s="7" t="s">
        <v>1441</v>
      </c>
      <c r="H141" s="33"/>
      <c r="I141" s="35"/>
      <c r="J141" s="11"/>
      <c r="K141" s="34"/>
      <c r="L141" s="31"/>
    </row>
    <row r="142" spans="1:12" ht="12.75">
      <c r="A142" s="31" t="s">
        <v>1637</v>
      </c>
      <c r="B142" s="31" t="s">
        <v>1641</v>
      </c>
      <c r="C142" s="7" t="s">
        <v>1543</v>
      </c>
      <c r="D142" s="12"/>
      <c r="F142" s="7" t="s">
        <v>1441</v>
      </c>
      <c r="H142" s="33"/>
      <c r="I142" s="35"/>
      <c r="J142" s="11"/>
      <c r="K142" s="34"/>
      <c r="L142" s="31"/>
    </row>
    <row r="143" spans="1:12" ht="12.75">
      <c r="A143" s="31" t="s">
        <v>1637</v>
      </c>
      <c r="B143" s="31" t="s">
        <v>1642</v>
      </c>
      <c r="C143" s="7" t="s">
        <v>1543</v>
      </c>
      <c r="D143" s="12"/>
      <c r="F143" s="7" t="s">
        <v>1441</v>
      </c>
      <c r="H143" s="33"/>
      <c r="I143" s="7"/>
      <c r="J143" s="11"/>
      <c r="K143" s="33"/>
      <c r="L143" s="31"/>
    </row>
    <row r="144" spans="1:12" ht="12.75">
      <c r="A144" s="31" t="s">
        <v>1643</v>
      </c>
      <c r="B144" s="11" t="s">
        <v>1473</v>
      </c>
      <c r="C144" s="7" t="s">
        <v>358</v>
      </c>
      <c r="D144" s="12" t="s">
        <v>1644</v>
      </c>
      <c r="E144" s="29">
        <v>0.96</v>
      </c>
      <c r="F144" s="7" t="s">
        <v>1441</v>
      </c>
      <c r="H144" s="33"/>
      <c r="I144" s="7"/>
      <c r="J144" s="11"/>
      <c r="K144" s="33"/>
      <c r="L144" s="31"/>
    </row>
    <row r="145" spans="1:12" ht="12.75">
      <c r="A145" s="31" t="s">
        <v>1643</v>
      </c>
      <c r="B145" s="11" t="s">
        <v>1473</v>
      </c>
      <c r="C145" s="7" t="s">
        <v>360</v>
      </c>
      <c r="D145" s="12" t="s">
        <v>1645</v>
      </c>
      <c r="E145" s="29">
        <v>0.96</v>
      </c>
      <c r="F145" s="7" t="s">
        <v>1441</v>
      </c>
      <c r="H145" s="33"/>
      <c r="I145" s="7"/>
      <c r="J145" s="11"/>
      <c r="K145" s="33"/>
      <c r="L145" s="31"/>
    </row>
    <row r="146" spans="1:12" ht="12.75">
      <c r="A146" s="31" t="s">
        <v>1646</v>
      </c>
      <c r="B146" s="11" t="s">
        <v>1647</v>
      </c>
      <c r="C146" s="20" t="s">
        <v>338</v>
      </c>
      <c r="D146" s="12" t="s">
        <v>1648</v>
      </c>
      <c r="E146" s="29">
        <v>1</v>
      </c>
      <c r="F146" s="7" t="s">
        <v>1441</v>
      </c>
      <c r="H146" s="33"/>
      <c r="I146" s="7"/>
      <c r="J146" s="11"/>
      <c r="K146" s="33"/>
      <c r="L146" s="31"/>
    </row>
    <row r="147" spans="1:12" ht="12.75">
      <c r="A147" s="31" t="s">
        <v>1646</v>
      </c>
      <c r="B147" s="11" t="s">
        <v>1647</v>
      </c>
      <c r="C147" s="20" t="s">
        <v>340</v>
      </c>
      <c r="D147" s="12" t="s">
        <v>1649</v>
      </c>
      <c r="E147" s="29">
        <v>1</v>
      </c>
      <c r="F147" s="7" t="s">
        <v>1441</v>
      </c>
      <c r="J147" s="12"/>
      <c r="L147" s="31"/>
    </row>
    <row r="148" spans="1:12" ht="12.75">
      <c r="A148" t="s">
        <v>1650</v>
      </c>
      <c r="B148" s="12" t="s">
        <v>517</v>
      </c>
      <c r="C148" s="7" t="s">
        <v>518</v>
      </c>
      <c r="D148" s="12"/>
      <c r="E148" s="29">
        <v>0.7</v>
      </c>
      <c r="F148" s="7" t="s">
        <v>1441</v>
      </c>
      <c r="J148" s="12"/>
      <c r="L148" s="31"/>
    </row>
    <row r="149" spans="1:12" ht="12.75">
      <c r="A149" t="s">
        <v>1650</v>
      </c>
      <c r="B149" s="12" t="s">
        <v>519</v>
      </c>
      <c r="C149" s="7" t="s">
        <v>520</v>
      </c>
      <c r="D149" s="12"/>
      <c r="E149" s="29">
        <v>0.8</v>
      </c>
      <c r="F149" s="7" t="s">
        <v>1441</v>
      </c>
      <c r="J149" s="12"/>
      <c r="L149" s="31"/>
    </row>
    <row r="150" spans="1:12" ht="12.75">
      <c r="A150" t="s">
        <v>1650</v>
      </c>
      <c r="B150" s="12" t="s">
        <v>519</v>
      </c>
      <c r="C150" s="7" t="s">
        <v>521</v>
      </c>
      <c r="D150" s="12"/>
      <c r="E150" s="29">
        <v>0.8</v>
      </c>
      <c r="F150" s="7" t="s">
        <v>1441</v>
      </c>
      <c r="I150" s="38"/>
      <c r="L150" s="31"/>
    </row>
    <row r="151" spans="1:12" ht="12.75">
      <c r="A151" t="s">
        <v>1650</v>
      </c>
      <c r="B151" s="12" t="s">
        <v>522</v>
      </c>
      <c r="C151" s="7" t="s">
        <v>523</v>
      </c>
      <c r="D151" s="12"/>
      <c r="E151" s="29">
        <v>0.7</v>
      </c>
      <c r="F151" s="7" t="s">
        <v>1441</v>
      </c>
      <c r="I151" s="38"/>
      <c r="L151" s="31"/>
    </row>
    <row r="152" spans="1:12" ht="12.75">
      <c r="A152" s="31" t="s">
        <v>1650</v>
      </c>
      <c r="B152" s="12" t="s">
        <v>1651</v>
      </c>
      <c r="C152" s="20" t="s">
        <v>234</v>
      </c>
      <c r="D152" s="12" t="s">
        <v>1652</v>
      </c>
      <c r="E152" s="29">
        <v>0.95</v>
      </c>
      <c r="F152" s="7" t="s">
        <v>1441</v>
      </c>
      <c r="I152" s="38"/>
      <c r="L152" s="31"/>
    </row>
    <row r="153" spans="1:12" ht="12.75">
      <c r="A153" s="31" t="s">
        <v>1650</v>
      </c>
      <c r="B153" s="12" t="s">
        <v>1651</v>
      </c>
      <c r="C153" s="20" t="s">
        <v>236</v>
      </c>
      <c r="D153" s="12" t="s">
        <v>1653</v>
      </c>
      <c r="E153" s="29">
        <v>0.95</v>
      </c>
      <c r="F153" s="7" t="s">
        <v>1441</v>
      </c>
      <c r="I153" s="38"/>
      <c r="J153" s="12"/>
      <c r="L153" s="31"/>
    </row>
    <row r="154" spans="1:12" ht="12.75">
      <c r="A154" s="1" t="s">
        <v>1650</v>
      </c>
      <c r="B154" s="11" t="s">
        <v>1654</v>
      </c>
      <c r="C154" s="20" t="s">
        <v>96</v>
      </c>
      <c r="D154" t="s">
        <v>95</v>
      </c>
      <c r="E154" s="29">
        <v>0.9</v>
      </c>
      <c r="F154" s="7" t="s">
        <v>1441</v>
      </c>
      <c r="I154" s="38"/>
      <c r="J154" s="12"/>
      <c r="L154" s="31"/>
    </row>
    <row r="155" spans="1:12" ht="12.75">
      <c r="A155" s="31" t="s">
        <v>716</v>
      </c>
      <c r="B155" s="31" t="s">
        <v>1655</v>
      </c>
      <c r="C155" s="20" t="s">
        <v>182</v>
      </c>
      <c r="D155" s="12" t="s">
        <v>2073</v>
      </c>
      <c r="E155" s="29">
        <v>0.15</v>
      </c>
      <c r="F155" s="7" t="s">
        <v>1441</v>
      </c>
      <c r="I155" s="38"/>
      <c r="J155" s="12"/>
      <c r="L155" s="31"/>
    </row>
    <row r="156" spans="1:12" ht="12.75">
      <c r="A156" s="31" t="s">
        <v>716</v>
      </c>
      <c r="B156" s="31" t="s">
        <v>1655</v>
      </c>
      <c r="C156" s="20" t="s">
        <v>184</v>
      </c>
      <c r="D156" s="12" t="s">
        <v>2074</v>
      </c>
      <c r="E156" s="29">
        <v>0.15</v>
      </c>
      <c r="F156" s="7" t="s">
        <v>1441</v>
      </c>
      <c r="H156" s="33"/>
      <c r="I156" s="35"/>
      <c r="J156" s="11"/>
      <c r="K156" s="33"/>
      <c r="L156" s="31"/>
    </row>
    <row r="157" spans="1:12" ht="12.75">
      <c r="A157" s="31" t="s">
        <v>716</v>
      </c>
      <c r="B157" s="31" t="s">
        <v>1655</v>
      </c>
      <c r="C157" s="20" t="s">
        <v>186</v>
      </c>
      <c r="D157" s="12" t="s">
        <v>2075</v>
      </c>
      <c r="E157" s="29">
        <v>0.15</v>
      </c>
      <c r="F157" s="7" t="s">
        <v>1441</v>
      </c>
      <c r="H157" s="33"/>
      <c r="I157" s="35"/>
      <c r="J157" s="11"/>
      <c r="K157" s="34"/>
      <c r="L157" s="31"/>
    </row>
    <row r="158" spans="1:12" ht="12.75">
      <c r="A158" s="31" t="s">
        <v>716</v>
      </c>
      <c r="B158" s="31" t="s">
        <v>1655</v>
      </c>
      <c r="C158" s="20" t="s">
        <v>188</v>
      </c>
      <c r="D158" s="12" t="s">
        <v>2076</v>
      </c>
      <c r="E158" s="29">
        <v>0.15</v>
      </c>
      <c r="F158" s="7" t="s">
        <v>1441</v>
      </c>
      <c r="H158" s="33"/>
      <c r="I158" s="35"/>
      <c r="J158" s="11"/>
      <c r="K158" s="34"/>
      <c r="L158" s="31"/>
    </row>
    <row r="159" spans="1:12" ht="12.75">
      <c r="A159" s="31" t="s">
        <v>716</v>
      </c>
      <c r="B159" s="31" t="s">
        <v>1655</v>
      </c>
      <c r="C159" s="20" t="s">
        <v>190</v>
      </c>
      <c r="D159" s="12" t="s">
        <v>2077</v>
      </c>
      <c r="E159" s="29">
        <v>0.15</v>
      </c>
      <c r="F159" s="7" t="s">
        <v>1441</v>
      </c>
      <c r="H159" s="33"/>
      <c r="I159" s="35"/>
      <c r="J159" s="11"/>
      <c r="K159" s="34"/>
      <c r="L159" s="31"/>
    </row>
    <row r="160" spans="1:12" ht="12.75">
      <c r="A160" s="31" t="s">
        <v>716</v>
      </c>
      <c r="B160" s="31" t="s">
        <v>1655</v>
      </c>
      <c r="C160" s="20" t="s">
        <v>192</v>
      </c>
      <c r="D160" s="12" t="s">
        <v>2078</v>
      </c>
      <c r="E160" s="29">
        <v>0.15</v>
      </c>
      <c r="F160" s="7" t="s">
        <v>1441</v>
      </c>
      <c r="H160" s="33"/>
      <c r="I160" s="35"/>
      <c r="J160" s="1"/>
      <c r="K160" s="33"/>
      <c r="L160" s="31"/>
    </row>
    <row r="161" spans="1:12" ht="12.75">
      <c r="A161" s="31" t="s">
        <v>716</v>
      </c>
      <c r="B161" s="31" t="s">
        <v>1662</v>
      </c>
      <c r="C161" s="20" t="s">
        <v>194</v>
      </c>
      <c r="D161" s="12" t="s">
        <v>2079</v>
      </c>
      <c r="E161" s="29">
        <v>0.15</v>
      </c>
      <c r="F161" s="7" t="s">
        <v>1441</v>
      </c>
      <c r="H161" s="33"/>
      <c r="I161" s="35"/>
      <c r="J161" s="1"/>
      <c r="K161" s="33"/>
      <c r="L161" s="31"/>
    </row>
    <row r="162" spans="1:12" ht="12.75">
      <c r="A162" s="31" t="s">
        <v>716</v>
      </c>
      <c r="B162" s="31" t="s">
        <v>1662</v>
      </c>
      <c r="C162" s="20" t="s">
        <v>196</v>
      </c>
      <c r="D162" s="12" t="s">
        <v>2080</v>
      </c>
      <c r="E162" s="29">
        <v>0.15</v>
      </c>
      <c r="F162" s="7" t="s">
        <v>1441</v>
      </c>
      <c r="H162" s="33"/>
      <c r="I162" s="35"/>
      <c r="J162" s="1"/>
      <c r="K162" s="33"/>
      <c r="L162" s="31"/>
    </row>
    <row r="163" spans="1:12" ht="12.75">
      <c r="A163" s="31" t="s">
        <v>716</v>
      </c>
      <c r="B163" s="31" t="s">
        <v>1662</v>
      </c>
      <c r="C163" s="20" t="s">
        <v>198</v>
      </c>
      <c r="D163" s="12" t="s">
        <v>2081</v>
      </c>
      <c r="E163" s="29">
        <v>0.15</v>
      </c>
      <c r="F163" s="7" t="s">
        <v>1441</v>
      </c>
      <c r="H163" s="33"/>
      <c r="I163" s="35"/>
      <c r="J163" s="1"/>
      <c r="K163" s="33"/>
      <c r="L163" s="31"/>
    </row>
    <row r="164" spans="1:12" ht="12.75">
      <c r="A164" s="31" t="s">
        <v>716</v>
      </c>
      <c r="B164" s="31" t="s">
        <v>1662</v>
      </c>
      <c r="C164" s="20" t="s">
        <v>200</v>
      </c>
      <c r="D164" s="12" t="s">
        <v>2082</v>
      </c>
      <c r="E164" s="29">
        <v>0.15</v>
      </c>
      <c r="F164" s="7" t="s">
        <v>1441</v>
      </c>
      <c r="I164" s="38"/>
      <c r="J164" s="12"/>
      <c r="K164" s="34"/>
      <c r="L164" s="31"/>
    </row>
    <row r="165" spans="1:12" ht="12.75">
      <c r="A165" s="31" t="s">
        <v>716</v>
      </c>
      <c r="B165" s="31" t="s">
        <v>1662</v>
      </c>
      <c r="C165" s="20" t="s">
        <v>202</v>
      </c>
      <c r="D165" s="12" t="s">
        <v>2083</v>
      </c>
      <c r="E165" s="29">
        <v>0.15</v>
      </c>
      <c r="F165" s="7" t="s">
        <v>1441</v>
      </c>
      <c r="I165" s="38"/>
      <c r="J165" s="12"/>
      <c r="K165" s="33"/>
      <c r="L165" s="31"/>
    </row>
    <row r="166" spans="1:12" ht="12.75">
      <c r="A166" s="31" t="s">
        <v>716</v>
      </c>
      <c r="B166" s="31" t="s">
        <v>1662</v>
      </c>
      <c r="C166" s="20" t="s">
        <v>204</v>
      </c>
      <c r="D166" s="12" t="s">
        <v>2084</v>
      </c>
      <c r="E166" s="29">
        <v>0.15</v>
      </c>
      <c r="F166" s="7" t="s">
        <v>1441</v>
      </c>
      <c r="I166" s="38"/>
      <c r="J166" s="12"/>
      <c r="K166" s="33"/>
      <c r="L166" s="31"/>
    </row>
    <row r="167" spans="1:12" ht="12.75">
      <c r="A167" s="1" t="s">
        <v>736</v>
      </c>
      <c r="B167" s="11" t="s">
        <v>1669</v>
      </c>
      <c r="C167" s="20" t="s">
        <v>206</v>
      </c>
      <c r="D167" s="12" t="s">
        <v>1912</v>
      </c>
      <c r="E167" s="29">
        <v>0.15</v>
      </c>
      <c r="F167" s="7" t="s">
        <v>1441</v>
      </c>
      <c r="I167" s="38"/>
      <c r="L167" s="31"/>
    </row>
    <row r="168" spans="1:12" ht="12.75">
      <c r="A168" t="s">
        <v>1671</v>
      </c>
      <c r="B168" s="12" t="s">
        <v>1473</v>
      </c>
      <c r="C168" s="20" t="s">
        <v>362</v>
      </c>
      <c r="D168" s="12" t="s">
        <v>1672</v>
      </c>
      <c r="E168" s="29">
        <v>0.96</v>
      </c>
      <c r="F168" s="7" t="s">
        <v>1441</v>
      </c>
      <c r="I168" s="38"/>
      <c r="L168" s="31"/>
    </row>
    <row r="169" spans="1:12" ht="12.75">
      <c r="A169" s="1" t="s">
        <v>1671</v>
      </c>
      <c r="B169" s="11" t="s">
        <v>1473</v>
      </c>
      <c r="C169" s="20" t="s">
        <v>364</v>
      </c>
      <c r="D169" s="12" t="s">
        <v>1673</v>
      </c>
      <c r="E169" s="29">
        <v>0.96</v>
      </c>
      <c r="F169" s="7" t="s">
        <v>1441</v>
      </c>
      <c r="L169" s="31"/>
    </row>
    <row r="170" spans="1:12" ht="12.75">
      <c r="A170" s="1" t="s">
        <v>1674</v>
      </c>
      <c r="B170" s="11" t="s">
        <v>1675</v>
      </c>
      <c r="D170" s="12"/>
      <c r="F170" s="7" t="s">
        <v>1441</v>
      </c>
      <c r="L170" s="31"/>
    </row>
    <row r="171" spans="1:12" ht="12.75">
      <c r="A171" s="1" t="s">
        <v>1676</v>
      </c>
      <c r="B171" s="11" t="s">
        <v>1619</v>
      </c>
      <c r="C171" s="20" t="s">
        <v>366</v>
      </c>
      <c r="D171" s="12" t="s">
        <v>1677</v>
      </c>
      <c r="E171" s="29">
        <v>0.96</v>
      </c>
      <c r="F171" s="7" t="s">
        <v>1441</v>
      </c>
      <c r="L171" s="31"/>
    </row>
    <row r="172" spans="1:12" ht="12.75">
      <c r="A172" s="1" t="s">
        <v>1676</v>
      </c>
      <c r="B172" s="11" t="s">
        <v>1616</v>
      </c>
      <c r="D172" s="12"/>
      <c r="E172" s="29">
        <v>0.75</v>
      </c>
      <c r="F172" s="7" t="s">
        <v>1441</v>
      </c>
      <c r="L172" s="31"/>
    </row>
    <row r="173" spans="1:12" ht="12.75">
      <c r="A173" s="1" t="s">
        <v>1679</v>
      </c>
      <c r="B173" s="11" t="s">
        <v>1680</v>
      </c>
      <c r="D173" s="12"/>
      <c r="F173" s="7" t="s">
        <v>1441</v>
      </c>
      <c r="L173" s="31"/>
    </row>
    <row r="174" spans="1:12" ht="12.75">
      <c r="A174" s="31" t="s">
        <v>688</v>
      </c>
      <c r="B174" s="31" t="s">
        <v>1681</v>
      </c>
      <c r="C174" s="20" t="s">
        <v>156</v>
      </c>
      <c r="D174" s="12" t="s">
        <v>1988</v>
      </c>
      <c r="E174" s="29">
        <v>1</v>
      </c>
      <c r="F174" s="7" t="s">
        <v>1441</v>
      </c>
      <c r="L174" s="31"/>
    </row>
    <row r="175" spans="1:12" ht="12.75">
      <c r="A175" s="31" t="s">
        <v>688</v>
      </c>
      <c r="B175" s="31" t="s">
        <v>1681</v>
      </c>
      <c r="C175" s="20" t="s">
        <v>158</v>
      </c>
      <c r="D175" s="12" t="s">
        <v>2047</v>
      </c>
      <c r="E175" s="29">
        <v>1</v>
      </c>
      <c r="F175" s="7" t="s">
        <v>1441</v>
      </c>
      <c r="L175" s="31"/>
    </row>
    <row r="176" spans="1:12" ht="12.75">
      <c r="A176" s="31" t="s">
        <v>688</v>
      </c>
      <c r="B176" s="31" t="s">
        <v>1681</v>
      </c>
      <c r="C176" s="20" t="s">
        <v>160</v>
      </c>
      <c r="D176" s="12" t="s">
        <v>2048</v>
      </c>
      <c r="E176" s="29">
        <v>1</v>
      </c>
      <c r="F176" s="7" t="s">
        <v>1441</v>
      </c>
      <c r="L176" s="31"/>
    </row>
    <row r="177" spans="1:12" ht="12.75">
      <c r="A177" s="31" t="s">
        <v>688</v>
      </c>
      <c r="B177" s="31" t="s">
        <v>1681</v>
      </c>
      <c r="C177" s="20" t="s">
        <v>162</v>
      </c>
      <c r="D177" s="12" t="s">
        <v>2049</v>
      </c>
      <c r="E177" s="29">
        <v>1</v>
      </c>
      <c r="F177" s="7" t="s">
        <v>1441</v>
      </c>
      <c r="L177" s="31"/>
    </row>
    <row r="178" spans="1:12" ht="12.75">
      <c r="A178" s="31" t="s">
        <v>688</v>
      </c>
      <c r="B178" s="31" t="s">
        <v>1681</v>
      </c>
      <c r="C178" s="20" t="s">
        <v>164</v>
      </c>
      <c r="D178" s="12" t="s">
        <v>2050</v>
      </c>
      <c r="E178" s="29">
        <v>1</v>
      </c>
      <c r="F178" s="7" t="s">
        <v>1441</v>
      </c>
      <c r="L178" s="31"/>
    </row>
    <row r="179" spans="1:12" ht="12.75">
      <c r="A179" s="31" t="s">
        <v>688</v>
      </c>
      <c r="B179" s="31" t="s">
        <v>1681</v>
      </c>
      <c r="C179" s="20" t="s">
        <v>166</v>
      </c>
      <c r="D179" s="12" t="s">
        <v>2051</v>
      </c>
      <c r="E179" s="29">
        <v>1</v>
      </c>
      <c r="F179" s="7" t="s">
        <v>1441</v>
      </c>
      <c r="L179" s="31"/>
    </row>
    <row r="180" spans="1:12" ht="12.75">
      <c r="A180" s="31" t="s">
        <v>688</v>
      </c>
      <c r="B180" s="31" t="s">
        <v>1682</v>
      </c>
      <c r="C180" s="20" t="s">
        <v>168</v>
      </c>
      <c r="D180" s="12" t="s">
        <v>2053</v>
      </c>
      <c r="E180" s="29">
        <v>1</v>
      </c>
      <c r="F180" s="7" t="s">
        <v>1441</v>
      </c>
      <c r="L180" s="31"/>
    </row>
    <row r="181" spans="1:12" ht="12.75">
      <c r="A181" s="31" t="s">
        <v>688</v>
      </c>
      <c r="B181" s="31" t="s">
        <v>1682</v>
      </c>
      <c r="C181" s="20" t="s">
        <v>170</v>
      </c>
      <c r="D181" s="12" t="s">
        <v>2054</v>
      </c>
      <c r="E181" s="29">
        <v>1</v>
      </c>
      <c r="F181" s="7" t="s">
        <v>1441</v>
      </c>
      <c r="L181" s="31"/>
    </row>
    <row r="182" spans="1:12" ht="12.75">
      <c r="A182" s="31" t="s">
        <v>688</v>
      </c>
      <c r="B182" s="31" t="s">
        <v>1682</v>
      </c>
      <c r="C182" s="20" t="s">
        <v>172</v>
      </c>
      <c r="D182" s="12" t="s">
        <v>2055</v>
      </c>
      <c r="E182" s="29">
        <v>1</v>
      </c>
      <c r="F182" s="7" t="s">
        <v>1441</v>
      </c>
      <c r="L182" s="31"/>
    </row>
    <row r="183" spans="1:12" ht="12.75">
      <c r="A183" s="31" t="s">
        <v>688</v>
      </c>
      <c r="B183" s="31" t="s">
        <v>1682</v>
      </c>
      <c r="C183" s="20" t="s">
        <v>174</v>
      </c>
      <c r="D183" s="12" t="s">
        <v>2056</v>
      </c>
      <c r="E183" s="29">
        <v>1</v>
      </c>
      <c r="F183" s="7" t="s">
        <v>1441</v>
      </c>
      <c r="L183" s="31"/>
    </row>
    <row r="184" spans="1:12" ht="12.75">
      <c r="A184" s="31" t="s">
        <v>688</v>
      </c>
      <c r="B184" s="31" t="s">
        <v>1682</v>
      </c>
      <c r="C184" s="20" t="s">
        <v>176</v>
      </c>
      <c r="D184" s="12" t="s">
        <v>2057</v>
      </c>
      <c r="E184" s="29">
        <v>1</v>
      </c>
      <c r="F184" s="7" t="s">
        <v>1441</v>
      </c>
      <c r="L184" s="31"/>
    </row>
    <row r="185" spans="1:12" ht="12.75">
      <c r="A185" s="31" t="s">
        <v>688</v>
      </c>
      <c r="B185" s="31" t="s">
        <v>1682</v>
      </c>
      <c r="C185" s="20" t="s">
        <v>178</v>
      </c>
      <c r="D185" s="12" t="s">
        <v>2058</v>
      </c>
      <c r="E185" s="29">
        <v>1</v>
      </c>
      <c r="F185" s="7" t="s">
        <v>1441</v>
      </c>
      <c r="L185" s="31"/>
    </row>
    <row r="186" spans="1:12" ht="12.75">
      <c r="A186" s="1" t="s">
        <v>713</v>
      </c>
      <c r="B186" s="31" t="s">
        <v>1617</v>
      </c>
      <c r="C186" s="7" t="s">
        <v>1678</v>
      </c>
      <c r="E186" s="29">
        <v>0.2</v>
      </c>
      <c r="F186" s="7" t="s">
        <v>1441</v>
      </c>
      <c r="L186" s="31"/>
    </row>
    <row r="187" spans="1:12" ht="12.75">
      <c r="A187" s="1" t="s">
        <v>713</v>
      </c>
      <c r="B187" s="31" t="s">
        <v>1683</v>
      </c>
      <c r="C187" s="7" t="s">
        <v>1684</v>
      </c>
      <c r="E187" s="29">
        <v>0.2</v>
      </c>
      <c r="F187" s="7" t="s">
        <v>1441</v>
      </c>
      <c r="L187" s="31"/>
    </row>
    <row r="188" spans="1:12" ht="12.75">
      <c r="A188" s="1" t="s">
        <v>713</v>
      </c>
      <c r="B188" s="31" t="s">
        <v>1685</v>
      </c>
      <c r="C188" s="20" t="s">
        <v>180</v>
      </c>
      <c r="F188" s="7" t="s">
        <v>1441</v>
      </c>
      <c r="L188" s="31"/>
    </row>
    <row r="189" spans="1:12" ht="12.75">
      <c r="A189" s="1" t="s">
        <v>713</v>
      </c>
      <c r="B189" s="31" t="s">
        <v>1686</v>
      </c>
      <c r="C189" s="20" t="s">
        <v>262</v>
      </c>
      <c r="D189" s="12" t="s">
        <v>1687</v>
      </c>
      <c r="E189" s="29">
        <v>0.3</v>
      </c>
      <c r="F189" s="7" t="s">
        <v>1441</v>
      </c>
      <c r="L189" s="31"/>
    </row>
    <row r="190" spans="1:12" ht="12.75">
      <c r="A190" s="1" t="s">
        <v>786</v>
      </c>
      <c r="B190" s="31" t="s">
        <v>1688</v>
      </c>
      <c r="C190" s="20" t="s">
        <v>258</v>
      </c>
      <c r="D190" s="12" t="s">
        <v>1689</v>
      </c>
      <c r="E190" s="29">
        <v>0.8</v>
      </c>
      <c r="F190" s="7" t="s">
        <v>1441</v>
      </c>
      <c r="L190" s="31"/>
    </row>
    <row r="191" spans="1:12" ht="12.75">
      <c r="A191" s="1" t="s">
        <v>786</v>
      </c>
      <c r="B191" s="31" t="s">
        <v>1688</v>
      </c>
      <c r="C191" s="20" t="s">
        <v>262</v>
      </c>
      <c r="D191" s="12" t="s">
        <v>1687</v>
      </c>
      <c r="E191" s="29">
        <v>0.4</v>
      </c>
      <c r="F191" s="7" t="s">
        <v>1441</v>
      </c>
      <c r="L191" s="31"/>
    </row>
    <row r="192" spans="1:12" ht="12.75">
      <c r="A192" s="1" t="s">
        <v>786</v>
      </c>
      <c r="B192" s="31" t="s">
        <v>1688</v>
      </c>
      <c r="C192" s="20"/>
      <c r="D192" s="12" t="s">
        <v>1690</v>
      </c>
      <c r="E192" s="29">
        <v>0.8</v>
      </c>
      <c r="F192" s="7" t="s">
        <v>1441</v>
      </c>
      <c r="L192" s="31"/>
    </row>
    <row r="193" spans="1:12" ht="12.75">
      <c r="A193" s="1" t="s">
        <v>786</v>
      </c>
      <c r="B193" s="31" t="s">
        <v>1688</v>
      </c>
      <c r="C193" s="20"/>
      <c r="E193" s="29">
        <v>0.3</v>
      </c>
      <c r="F193" s="7" t="s">
        <v>1441</v>
      </c>
      <c r="L193" s="31"/>
    </row>
    <row r="194" spans="1:12" ht="12.75">
      <c r="A194" s="1" t="s">
        <v>786</v>
      </c>
      <c r="B194" s="11" t="s">
        <v>1691</v>
      </c>
      <c r="C194" s="20" t="s">
        <v>264</v>
      </c>
      <c r="D194" s="12" t="s">
        <v>1692</v>
      </c>
      <c r="E194" s="29">
        <v>0.4</v>
      </c>
      <c r="F194" s="7" t="s">
        <v>1441</v>
      </c>
      <c r="L194" s="31"/>
    </row>
    <row r="195" spans="1:12" ht="12.75">
      <c r="A195" s="1" t="s">
        <v>786</v>
      </c>
      <c r="B195" s="11" t="s">
        <v>1693</v>
      </c>
      <c r="C195" s="20" t="s">
        <v>260</v>
      </c>
      <c r="D195" s="12" t="s">
        <v>1690</v>
      </c>
      <c r="E195" s="29">
        <v>0.1</v>
      </c>
      <c r="F195" s="7" t="s">
        <v>1441</v>
      </c>
      <c r="L195" s="31"/>
    </row>
    <row r="196" spans="1:12" ht="12.75">
      <c r="A196" s="1" t="s">
        <v>1694</v>
      </c>
      <c r="B196" s="11" t="s">
        <v>1695</v>
      </c>
      <c r="D196" s="12"/>
      <c r="F196" s="7" t="s">
        <v>1441</v>
      </c>
      <c r="L196" s="31"/>
    </row>
    <row r="197" spans="1:12" ht="12.75">
      <c r="A197" s="1" t="s">
        <v>1696</v>
      </c>
      <c r="B197" s="11" t="s">
        <v>1473</v>
      </c>
      <c r="C197" s="20" t="s">
        <v>238</v>
      </c>
      <c r="D197" s="12" t="s">
        <v>1697</v>
      </c>
      <c r="E197" s="29">
        <v>0.96</v>
      </c>
      <c r="F197" s="7" t="s">
        <v>1441</v>
      </c>
      <c r="L197" s="31"/>
    </row>
    <row r="198" spans="1:12" ht="12.75">
      <c r="A198" s="1" t="s">
        <v>1696</v>
      </c>
      <c r="B198" s="11" t="s">
        <v>1473</v>
      </c>
      <c r="C198" s="20" t="s">
        <v>240</v>
      </c>
      <c r="D198" s="12" t="s">
        <v>1698</v>
      </c>
      <c r="E198" s="29">
        <v>0.96</v>
      </c>
      <c r="F198" s="7" t="s">
        <v>1441</v>
      </c>
      <c r="L198" s="31"/>
    </row>
    <row r="199" spans="1:12" ht="12.75">
      <c r="A199" s="31" t="s">
        <v>1699</v>
      </c>
      <c r="B199" s="11" t="s">
        <v>1700</v>
      </c>
      <c r="C199" s="20" t="s">
        <v>208</v>
      </c>
      <c r="D199" s="12" t="s">
        <v>1701</v>
      </c>
      <c r="E199" s="29">
        <v>1</v>
      </c>
      <c r="F199" s="7" t="s">
        <v>1441</v>
      </c>
      <c r="L199" s="31"/>
    </row>
    <row r="200" spans="1:12" ht="12.75">
      <c r="A200" s="31" t="s">
        <v>1702</v>
      </c>
      <c r="B200" s="11" t="s">
        <v>1703</v>
      </c>
      <c r="C200" s="20" t="s">
        <v>210</v>
      </c>
      <c r="D200" s="12" t="s">
        <v>1704</v>
      </c>
      <c r="E200" s="29">
        <v>1</v>
      </c>
      <c r="F200" s="7" t="s">
        <v>1441</v>
      </c>
      <c r="L200" s="31"/>
    </row>
    <row r="201" spans="1:12" ht="12.75">
      <c r="A201" s="31" t="s">
        <v>1702</v>
      </c>
      <c r="B201" s="11" t="s">
        <v>1703</v>
      </c>
      <c r="C201" s="20" t="s">
        <v>212</v>
      </c>
      <c r="D201" s="12" t="s">
        <v>1705</v>
      </c>
      <c r="E201" s="29">
        <v>1</v>
      </c>
      <c r="F201" s="7" t="s">
        <v>1441</v>
      </c>
      <c r="L201" s="31"/>
    </row>
    <row r="202" spans="1:14" ht="12.75">
      <c r="A202" s="31" t="s">
        <v>1702</v>
      </c>
      <c r="B202" s="11" t="s">
        <v>1706</v>
      </c>
      <c r="C202" s="20" t="s">
        <v>214</v>
      </c>
      <c r="D202" s="12" t="s">
        <v>1707</v>
      </c>
      <c r="E202" s="29">
        <v>0.96</v>
      </c>
      <c r="F202" s="7" t="s">
        <v>1441</v>
      </c>
      <c r="L202" s="31"/>
      <c r="N202" s="57"/>
    </row>
    <row r="203" spans="1:12" ht="12.75">
      <c r="A203" s="31" t="s">
        <v>1702</v>
      </c>
      <c r="B203" s="11" t="s">
        <v>1706</v>
      </c>
      <c r="C203" s="20" t="s">
        <v>216</v>
      </c>
      <c r="D203" s="12" t="s">
        <v>1708</v>
      </c>
      <c r="E203" s="29">
        <v>0.96</v>
      </c>
      <c r="F203" s="7" t="s">
        <v>1441</v>
      </c>
      <c r="L203" s="31"/>
    </row>
    <row r="204" spans="1:12" ht="12.75">
      <c r="A204" s="31" t="s">
        <v>1702</v>
      </c>
      <c r="B204" s="11" t="s">
        <v>1709</v>
      </c>
      <c r="C204" s="7" t="s">
        <v>513</v>
      </c>
      <c r="D204" s="12" t="s">
        <v>1710</v>
      </c>
      <c r="E204" s="29">
        <v>0.4</v>
      </c>
      <c r="F204" s="7" t="s">
        <v>1441</v>
      </c>
      <c r="L204" s="31"/>
    </row>
    <row r="205" spans="1:12" ht="12.75">
      <c r="A205" s="31" t="s">
        <v>1702</v>
      </c>
      <c r="B205" s="11" t="s">
        <v>1709</v>
      </c>
      <c r="C205" s="20" t="s">
        <v>232</v>
      </c>
      <c r="D205" s="12" t="s">
        <v>1711</v>
      </c>
      <c r="E205" s="29">
        <v>0.8</v>
      </c>
      <c r="F205" s="7" t="s">
        <v>1441</v>
      </c>
      <c r="H205" s="33"/>
      <c r="I205" s="7"/>
      <c r="J205" s="1"/>
      <c r="K205" s="33"/>
      <c r="L205" s="31"/>
    </row>
    <row r="206" spans="1:12" ht="12.75">
      <c r="A206" s="31" t="s">
        <v>1702</v>
      </c>
      <c r="B206" s="11" t="s">
        <v>1709</v>
      </c>
      <c r="C206" s="20" t="s">
        <v>218</v>
      </c>
      <c r="D206" s="12" t="s">
        <v>1712</v>
      </c>
      <c r="E206" s="29">
        <v>0.8</v>
      </c>
      <c r="F206" s="7" t="s">
        <v>1441</v>
      </c>
      <c r="H206" s="34"/>
      <c r="I206" s="35"/>
      <c r="J206" s="1"/>
      <c r="K206" s="33"/>
      <c r="L206" s="31"/>
    </row>
    <row r="207" spans="1:12" ht="12.75">
      <c r="A207" s="31" t="s">
        <v>1702</v>
      </c>
      <c r="B207" s="11" t="s">
        <v>1713</v>
      </c>
      <c r="C207" s="7" t="s">
        <v>1714</v>
      </c>
      <c r="D207" s="12"/>
      <c r="E207" s="29">
        <v>0.95</v>
      </c>
      <c r="F207" s="7" t="s">
        <v>1441</v>
      </c>
      <c r="H207" s="34"/>
      <c r="I207" s="35"/>
      <c r="J207" s="1"/>
      <c r="K207" s="33"/>
      <c r="L207" s="31"/>
    </row>
    <row r="208" spans="1:12" ht="12.75">
      <c r="A208" s="31" t="s">
        <v>1702</v>
      </c>
      <c r="B208" s="11" t="s">
        <v>1715</v>
      </c>
      <c r="C208" s="7" t="s">
        <v>512</v>
      </c>
      <c r="D208" s="12" t="s">
        <v>511</v>
      </c>
      <c r="E208" s="29" t="s">
        <v>1716</v>
      </c>
      <c r="F208" s="7" t="s">
        <v>1441</v>
      </c>
      <c r="H208" s="34"/>
      <c r="I208" s="35"/>
      <c r="J208" s="1"/>
      <c r="K208" s="33"/>
      <c r="L208" s="31"/>
    </row>
    <row r="209" spans="1:12" ht="12.75">
      <c r="A209" s="31" t="s">
        <v>1702</v>
      </c>
      <c r="B209" s="11" t="s">
        <v>1715</v>
      </c>
      <c r="C209" s="20" t="s">
        <v>488</v>
      </c>
      <c r="D209" s="12" t="s">
        <v>487</v>
      </c>
      <c r="E209" s="29" t="s">
        <v>1716</v>
      </c>
      <c r="F209" s="7" t="s">
        <v>1441</v>
      </c>
      <c r="H209" s="34"/>
      <c r="I209" s="35"/>
      <c r="J209" s="1"/>
      <c r="K209" s="33"/>
      <c r="L209" s="31"/>
    </row>
    <row r="210" spans="1:12" ht="12.75">
      <c r="A210" s="31" t="s">
        <v>1702</v>
      </c>
      <c r="B210" s="11" t="s">
        <v>1715</v>
      </c>
      <c r="C210" s="20" t="s">
        <v>154</v>
      </c>
      <c r="D210" s="12" t="s">
        <v>1717</v>
      </c>
      <c r="E210" s="29" t="s">
        <v>1716</v>
      </c>
      <c r="F210" s="7" t="s">
        <v>1441</v>
      </c>
      <c r="H210" s="34"/>
      <c r="I210" s="35"/>
      <c r="J210" s="1"/>
      <c r="K210" s="33"/>
      <c r="L210" s="31"/>
    </row>
    <row r="211" spans="1:12" ht="12.75">
      <c r="A211" s="31" t="s">
        <v>1702</v>
      </c>
      <c r="B211" s="11" t="s">
        <v>1715</v>
      </c>
      <c r="C211" s="20" t="s">
        <v>490</v>
      </c>
      <c r="D211" t="s">
        <v>1718</v>
      </c>
      <c r="E211" s="29" t="s">
        <v>1716</v>
      </c>
      <c r="F211" s="7" t="s">
        <v>1441</v>
      </c>
      <c r="H211" s="34"/>
      <c r="I211" s="35"/>
      <c r="J211" s="1"/>
      <c r="K211" s="33"/>
      <c r="L211" s="31"/>
    </row>
    <row r="212" spans="1:12" ht="12.75">
      <c r="A212" t="s">
        <v>627</v>
      </c>
      <c r="B212" s="11" t="s">
        <v>1719</v>
      </c>
      <c r="C212" s="20" t="s">
        <v>220</v>
      </c>
      <c r="D212" s="12" t="s">
        <v>1720</v>
      </c>
      <c r="E212" s="29">
        <v>0.96</v>
      </c>
      <c r="F212" s="7" t="s">
        <v>1441</v>
      </c>
      <c r="H212" s="33"/>
      <c r="I212" s="35"/>
      <c r="J212" s="11"/>
      <c r="K212" s="34"/>
      <c r="L212" s="31"/>
    </row>
    <row r="213" spans="1:12" ht="12.75">
      <c r="A213" t="s">
        <v>627</v>
      </c>
      <c r="B213" s="11" t="s">
        <v>1719</v>
      </c>
      <c r="C213" s="20" t="s">
        <v>222</v>
      </c>
      <c r="D213" s="12" t="s">
        <v>1721</v>
      </c>
      <c r="E213" s="29">
        <v>0.96</v>
      </c>
      <c r="F213" s="7" t="s">
        <v>1441</v>
      </c>
      <c r="H213" s="33"/>
      <c r="I213" s="7"/>
      <c r="J213" s="1"/>
      <c r="K213" s="33"/>
      <c r="L213" s="31"/>
    </row>
    <row r="214" spans="1:12" ht="12.75">
      <c r="A214" t="s">
        <v>627</v>
      </c>
      <c r="B214" s="12" t="s">
        <v>1722</v>
      </c>
      <c r="C214" s="20" t="s">
        <v>224</v>
      </c>
      <c r="D214" s="12" t="s">
        <v>1723</v>
      </c>
      <c r="E214" s="29">
        <v>0.96</v>
      </c>
      <c r="F214" s="7" t="s">
        <v>1441</v>
      </c>
      <c r="H214" s="34"/>
      <c r="I214" s="35"/>
      <c r="J214" s="1"/>
      <c r="K214" s="33"/>
      <c r="L214" s="31"/>
    </row>
    <row r="215" spans="1:12" ht="12.75">
      <c r="A215" t="s">
        <v>627</v>
      </c>
      <c r="B215" s="12" t="s">
        <v>1722</v>
      </c>
      <c r="C215" s="20" t="s">
        <v>226</v>
      </c>
      <c r="D215" s="12" t="s">
        <v>1724</v>
      </c>
      <c r="E215" s="29">
        <v>0.96</v>
      </c>
      <c r="F215" s="7" t="s">
        <v>1441</v>
      </c>
      <c r="H215" s="34"/>
      <c r="I215" s="35"/>
      <c r="J215" s="1"/>
      <c r="K215" s="33"/>
      <c r="L215" s="31"/>
    </row>
    <row r="216" spans="1:12" ht="12.75">
      <c r="A216" t="s">
        <v>627</v>
      </c>
      <c r="B216" s="12" t="s">
        <v>2085</v>
      </c>
      <c r="C216" s="20" t="s">
        <v>71</v>
      </c>
      <c r="D216" t="s">
        <v>70</v>
      </c>
      <c r="E216" s="29">
        <v>1</v>
      </c>
      <c r="F216" s="7" t="s">
        <v>1441</v>
      </c>
      <c r="H216" s="34"/>
      <c r="I216" s="35"/>
      <c r="J216" s="1"/>
      <c r="K216" s="33"/>
      <c r="L216" s="31"/>
    </row>
    <row r="217" spans="1:12" ht="12.75">
      <c r="A217" t="s">
        <v>627</v>
      </c>
      <c r="B217" s="12" t="s">
        <v>2085</v>
      </c>
      <c r="C217" s="20" t="s">
        <v>74</v>
      </c>
      <c r="D217" t="s">
        <v>73</v>
      </c>
      <c r="E217" s="29">
        <v>1</v>
      </c>
      <c r="F217" s="7" t="s">
        <v>1441</v>
      </c>
      <c r="H217" s="34"/>
      <c r="I217" s="35"/>
      <c r="J217" s="1"/>
      <c r="K217" s="33"/>
      <c r="L217" s="31"/>
    </row>
    <row r="218" spans="1:12" ht="12.75">
      <c r="A218" t="s">
        <v>627</v>
      </c>
      <c r="B218" s="12" t="s">
        <v>2085</v>
      </c>
      <c r="C218" s="20" t="s">
        <v>77</v>
      </c>
      <c r="D218" t="s">
        <v>76</v>
      </c>
      <c r="E218" s="29">
        <v>1</v>
      </c>
      <c r="F218" s="7" t="s">
        <v>1441</v>
      </c>
      <c r="H218" s="34"/>
      <c r="I218" s="35"/>
      <c r="J218" s="1"/>
      <c r="K218" s="33"/>
      <c r="L218" s="31"/>
    </row>
    <row r="219" spans="1:12" ht="12.75">
      <c r="A219" t="s">
        <v>627</v>
      </c>
      <c r="B219" s="12" t="s">
        <v>2085</v>
      </c>
      <c r="C219" s="20" t="s">
        <v>80</v>
      </c>
      <c r="D219" t="s">
        <v>79</v>
      </c>
      <c r="E219" s="29">
        <v>1</v>
      </c>
      <c r="F219" s="7" t="s">
        <v>1441</v>
      </c>
      <c r="H219" s="34"/>
      <c r="I219" s="35"/>
      <c r="J219" s="1"/>
      <c r="K219" s="33"/>
      <c r="L219" s="31"/>
    </row>
    <row r="220" spans="1:12" ht="12.75">
      <c r="A220" t="s">
        <v>627</v>
      </c>
      <c r="B220" s="12" t="s">
        <v>2085</v>
      </c>
      <c r="C220" s="20" t="s">
        <v>83</v>
      </c>
      <c r="D220" t="s">
        <v>82</v>
      </c>
      <c r="E220" s="29">
        <v>1</v>
      </c>
      <c r="F220" s="7" t="s">
        <v>1441</v>
      </c>
      <c r="I220" s="38"/>
      <c r="L220" s="31"/>
    </row>
    <row r="221" spans="1:12" ht="12.75">
      <c r="A221" t="s">
        <v>627</v>
      </c>
      <c r="B221" s="12" t="s">
        <v>2085</v>
      </c>
      <c r="C221" s="20" t="s">
        <v>85</v>
      </c>
      <c r="D221" t="s">
        <v>84</v>
      </c>
      <c r="E221" s="29">
        <v>1</v>
      </c>
      <c r="F221" s="7" t="s">
        <v>1441</v>
      </c>
      <c r="G221" s="1"/>
      <c r="H221" s="33"/>
      <c r="I221" s="35"/>
      <c r="J221" s="1"/>
      <c r="L221" s="31"/>
    </row>
    <row r="222" spans="1:12" ht="12.75">
      <c r="A222" t="s">
        <v>627</v>
      </c>
      <c r="B222" s="12" t="s">
        <v>2085</v>
      </c>
      <c r="C222" s="20" t="s">
        <v>88</v>
      </c>
      <c r="D222" t="s">
        <v>87</v>
      </c>
      <c r="E222" s="29">
        <v>1</v>
      </c>
      <c r="F222" s="7" t="s">
        <v>1441</v>
      </c>
      <c r="G222" s="1"/>
      <c r="H222" s="34"/>
      <c r="I222" s="35"/>
      <c r="J222" s="1"/>
      <c r="L222" s="31"/>
    </row>
    <row r="223" spans="1:12" ht="12.75">
      <c r="A223" t="s">
        <v>627</v>
      </c>
      <c r="B223" s="12" t="s">
        <v>2085</v>
      </c>
      <c r="C223" s="20" t="s">
        <v>91</v>
      </c>
      <c r="D223" t="s">
        <v>90</v>
      </c>
      <c r="E223" s="29">
        <v>1</v>
      </c>
      <c r="F223" s="7" t="s">
        <v>1441</v>
      </c>
      <c r="G223" s="1"/>
      <c r="H223" s="34"/>
      <c r="I223" s="35"/>
      <c r="J223" s="1"/>
      <c r="L223" s="31"/>
    </row>
    <row r="224" spans="1:12" ht="12.75">
      <c r="A224" t="s">
        <v>627</v>
      </c>
      <c r="B224" s="12" t="s">
        <v>2085</v>
      </c>
      <c r="C224" s="20" t="s">
        <v>93</v>
      </c>
      <c r="D224" t="s">
        <v>92</v>
      </c>
      <c r="E224" s="29">
        <v>1</v>
      </c>
      <c r="F224" s="7" t="s">
        <v>1441</v>
      </c>
      <c r="G224" s="1"/>
      <c r="H224" s="34"/>
      <c r="I224" s="35"/>
      <c r="J224" s="1"/>
      <c r="L224" s="31"/>
    </row>
    <row r="225" spans="1:12" ht="12.75">
      <c r="A225" t="s">
        <v>627</v>
      </c>
      <c r="B225" s="12" t="s">
        <v>2086</v>
      </c>
      <c r="C225" s="20" t="s">
        <v>140</v>
      </c>
      <c r="D225" t="s">
        <v>139</v>
      </c>
      <c r="E225" s="29">
        <v>0.15</v>
      </c>
      <c r="F225" s="7" t="s">
        <v>1441</v>
      </c>
      <c r="G225" s="1"/>
      <c r="H225" s="34"/>
      <c r="I225" s="35"/>
      <c r="J225" s="1"/>
      <c r="L225" s="31"/>
    </row>
    <row r="226" spans="1:12" ht="12.75">
      <c r="A226" t="s">
        <v>627</v>
      </c>
      <c r="B226" s="12" t="s">
        <v>2086</v>
      </c>
      <c r="C226" s="20" t="s">
        <v>142</v>
      </c>
      <c r="D226" t="s">
        <v>141</v>
      </c>
      <c r="E226" s="29">
        <v>0.15</v>
      </c>
      <c r="F226" s="7" t="s">
        <v>1441</v>
      </c>
      <c r="G226" s="1"/>
      <c r="H226" s="34"/>
      <c r="I226" s="35"/>
      <c r="J226" s="1"/>
      <c r="K226" s="33"/>
      <c r="L226" s="31"/>
    </row>
    <row r="227" spans="1:12" ht="12.75">
      <c r="A227" t="s">
        <v>627</v>
      </c>
      <c r="B227" s="12" t="s">
        <v>2086</v>
      </c>
      <c r="C227" s="20" t="s">
        <v>144</v>
      </c>
      <c r="D227" t="s">
        <v>143</v>
      </c>
      <c r="E227" s="29">
        <v>0.15</v>
      </c>
      <c r="F227" s="7" t="s">
        <v>1441</v>
      </c>
      <c r="G227" s="1"/>
      <c r="H227" s="34"/>
      <c r="I227" s="35"/>
      <c r="J227" s="1"/>
      <c r="K227" s="33"/>
      <c r="L227" s="31"/>
    </row>
    <row r="228" spans="1:12" ht="12.75">
      <c r="A228" t="s">
        <v>627</v>
      </c>
      <c r="B228" s="12" t="s">
        <v>2086</v>
      </c>
      <c r="C228" s="20" t="s">
        <v>146</v>
      </c>
      <c r="D228" t="s">
        <v>145</v>
      </c>
      <c r="E228" s="29">
        <v>0.15</v>
      </c>
      <c r="F228" s="7" t="s">
        <v>1441</v>
      </c>
      <c r="G228" s="1"/>
      <c r="H228" s="33"/>
      <c r="I228" s="35"/>
      <c r="J228" s="11"/>
      <c r="K228" s="34"/>
      <c r="L228" s="31"/>
    </row>
    <row r="229" spans="1:12" ht="12.75">
      <c r="A229" t="s">
        <v>627</v>
      </c>
      <c r="B229" s="12" t="s">
        <v>2086</v>
      </c>
      <c r="C229" s="20" t="s">
        <v>148</v>
      </c>
      <c r="D229" t="s">
        <v>147</v>
      </c>
      <c r="E229" s="29">
        <v>0.15</v>
      </c>
      <c r="F229" s="7" t="s">
        <v>1441</v>
      </c>
      <c r="G229" s="1"/>
      <c r="H229" s="33"/>
      <c r="I229" s="35"/>
      <c r="J229" s="11"/>
      <c r="K229" s="33"/>
      <c r="L229" s="31"/>
    </row>
    <row r="230" spans="1:12" ht="12.75">
      <c r="A230" t="s">
        <v>627</v>
      </c>
      <c r="B230" s="12" t="s">
        <v>2086</v>
      </c>
      <c r="C230" s="20" t="s">
        <v>150</v>
      </c>
      <c r="D230" t="s">
        <v>149</v>
      </c>
      <c r="E230" s="29">
        <v>0.15</v>
      </c>
      <c r="F230" s="7" t="s">
        <v>1441</v>
      </c>
      <c r="G230" s="1"/>
      <c r="H230" s="33"/>
      <c r="I230" s="35"/>
      <c r="J230" s="11"/>
      <c r="K230" s="33"/>
      <c r="L230" s="31"/>
    </row>
    <row r="231" spans="1:12" ht="12.75">
      <c r="A231" t="s">
        <v>627</v>
      </c>
      <c r="B231" s="12" t="s">
        <v>2087</v>
      </c>
      <c r="C231" s="20" t="s">
        <v>1543</v>
      </c>
      <c r="F231" s="7" t="s">
        <v>1441</v>
      </c>
      <c r="G231" s="1"/>
      <c r="H231" s="33"/>
      <c r="I231" s="35"/>
      <c r="J231" s="11"/>
      <c r="K231" s="33"/>
      <c r="L231" s="31"/>
    </row>
    <row r="232" spans="1:12" ht="12.75">
      <c r="A232" t="s">
        <v>627</v>
      </c>
      <c r="B232" s="12" t="s">
        <v>2009</v>
      </c>
      <c r="C232" s="20" t="s">
        <v>152</v>
      </c>
      <c r="D232" t="s">
        <v>151</v>
      </c>
      <c r="E232" s="29">
        <v>0.15</v>
      </c>
      <c r="F232" s="7" t="s">
        <v>1441</v>
      </c>
      <c r="G232" s="1"/>
      <c r="H232" s="34"/>
      <c r="I232" s="35"/>
      <c r="J232" s="1"/>
      <c r="K232" s="33"/>
      <c r="L232" s="31"/>
    </row>
    <row r="233" spans="1:12" ht="12.75">
      <c r="A233" t="s">
        <v>627</v>
      </c>
      <c r="B233" s="12" t="s">
        <v>1729</v>
      </c>
      <c r="C233" s="30" t="s">
        <v>1451</v>
      </c>
      <c r="F233" s="7" t="s">
        <v>1441</v>
      </c>
      <c r="G233" s="1"/>
      <c r="H233" s="34"/>
      <c r="I233" s="35"/>
      <c r="J233" s="1"/>
      <c r="K233" s="33"/>
      <c r="L233" s="31"/>
    </row>
    <row r="234" spans="1:12" ht="12.75">
      <c r="A234" s="31" t="s">
        <v>761</v>
      </c>
      <c r="B234" s="11" t="s">
        <v>1730</v>
      </c>
      <c r="C234" s="20" t="s">
        <v>228</v>
      </c>
      <c r="D234" s="12" t="s">
        <v>1731</v>
      </c>
      <c r="E234" s="29">
        <v>1</v>
      </c>
      <c r="F234" s="7" t="s">
        <v>1441</v>
      </c>
      <c r="G234" s="1"/>
      <c r="H234" s="34"/>
      <c r="I234" s="35"/>
      <c r="J234" s="1"/>
      <c r="K234" s="33"/>
      <c r="L234" s="31"/>
    </row>
    <row r="235" spans="1:12" ht="12.75">
      <c r="A235" s="31" t="s">
        <v>761</v>
      </c>
      <c r="B235" s="11" t="s">
        <v>1730</v>
      </c>
      <c r="C235" s="20" t="s">
        <v>230</v>
      </c>
      <c r="D235" s="12" t="s">
        <v>1732</v>
      </c>
      <c r="E235" s="29">
        <v>1</v>
      </c>
      <c r="F235" s="7" t="s">
        <v>1441</v>
      </c>
      <c r="G235" s="1"/>
      <c r="H235" s="34"/>
      <c r="I235" s="35"/>
      <c r="J235" s="1"/>
      <c r="K235" s="33"/>
      <c r="L235" s="31"/>
    </row>
    <row r="236" spans="1:12" ht="12.75">
      <c r="A236" s="31" t="s">
        <v>761</v>
      </c>
      <c r="B236" s="11" t="s">
        <v>1733</v>
      </c>
      <c r="C236" s="20" t="s">
        <v>242</v>
      </c>
      <c r="D236" s="12" t="s">
        <v>1734</v>
      </c>
      <c r="E236" s="29">
        <v>1</v>
      </c>
      <c r="F236" s="7" t="s">
        <v>1441</v>
      </c>
      <c r="G236" s="1"/>
      <c r="H236" s="34"/>
      <c r="I236" s="35"/>
      <c r="J236" s="1"/>
      <c r="K236" s="33"/>
      <c r="L236" s="31"/>
    </row>
    <row r="237" spans="1:12" ht="12.75">
      <c r="A237" s="31" t="s">
        <v>761</v>
      </c>
      <c r="B237" s="11" t="s">
        <v>1735</v>
      </c>
      <c r="C237" s="7" t="s">
        <v>1543</v>
      </c>
      <c r="D237" s="12"/>
      <c r="F237" s="7" t="s">
        <v>1441</v>
      </c>
      <c r="G237" s="1"/>
      <c r="H237" s="34"/>
      <c r="I237" s="35"/>
      <c r="J237" s="1"/>
      <c r="K237" s="33"/>
      <c r="L237" s="31"/>
    </row>
    <row r="238" spans="1:12" ht="12.75">
      <c r="A238" t="s">
        <v>1737</v>
      </c>
      <c r="B238" s="12" t="s">
        <v>1738</v>
      </c>
      <c r="C238" s="7" t="s">
        <v>1543</v>
      </c>
      <c r="D238" s="12"/>
      <c r="F238" s="7" t="s">
        <v>1441</v>
      </c>
      <c r="I238" s="38"/>
      <c r="L238" s="31"/>
    </row>
    <row r="239" spans="1:12" ht="12.75">
      <c r="A239" s="31" t="s">
        <v>1739</v>
      </c>
      <c r="B239" s="41" t="s">
        <v>1740</v>
      </c>
      <c r="C239" s="7" t="s">
        <v>1543</v>
      </c>
      <c r="D239" s="12"/>
      <c r="F239" s="7" t="s">
        <v>1441</v>
      </c>
      <c r="I239" s="38"/>
      <c r="J239" s="12"/>
      <c r="L239" s="31"/>
    </row>
    <row r="240" spans="1:12" ht="12.75">
      <c r="A240" s="31" t="s">
        <v>1747</v>
      </c>
      <c r="B240" s="11" t="s">
        <v>1473</v>
      </c>
      <c r="C240" s="7" t="s">
        <v>244</v>
      </c>
      <c r="D240" s="12" t="s">
        <v>1748</v>
      </c>
      <c r="E240" s="29">
        <v>0.96</v>
      </c>
      <c r="F240" s="7" t="s">
        <v>1441</v>
      </c>
      <c r="I240" s="38"/>
      <c r="L240" s="31"/>
    </row>
    <row r="241" spans="1:12" ht="12.75">
      <c r="A241" s="31" t="s">
        <v>1749</v>
      </c>
      <c r="B241" s="11" t="s">
        <v>1750</v>
      </c>
      <c r="C241" s="7" t="s">
        <v>1543</v>
      </c>
      <c r="D241" s="12"/>
      <c r="F241" s="7" t="s">
        <v>1441</v>
      </c>
      <c r="L241" s="31"/>
    </row>
    <row r="242" spans="1:12" ht="12.75">
      <c r="A242" s="31" t="s">
        <v>1757</v>
      </c>
      <c r="B242" s="11" t="s">
        <v>1473</v>
      </c>
      <c r="C242" s="7" t="s">
        <v>246</v>
      </c>
      <c r="D242" s="12" t="s">
        <v>1758</v>
      </c>
      <c r="E242" s="29">
        <v>0.96</v>
      </c>
      <c r="F242" s="7" t="s">
        <v>1441</v>
      </c>
      <c r="L242" s="31"/>
    </row>
    <row r="243" spans="1:12" ht="12.75">
      <c r="A243" s="31" t="s">
        <v>1759</v>
      </c>
      <c r="B243" s="11" t="s">
        <v>1760</v>
      </c>
      <c r="C243" s="7" t="s">
        <v>154</v>
      </c>
      <c r="D243" s="12" t="s">
        <v>153</v>
      </c>
      <c r="E243" s="29">
        <v>0.3</v>
      </c>
      <c r="F243" s="7" t="s">
        <v>1441</v>
      </c>
      <c r="L243" s="31"/>
    </row>
    <row r="244" spans="1:12" ht="12.75">
      <c r="A244" s="31" t="s">
        <v>1761</v>
      </c>
      <c r="B244" s="11" t="s">
        <v>1762</v>
      </c>
      <c r="C244" s="7" t="s">
        <v>1543</v>
      </c>
      <c r="D244" s="12"/>
      <c r="F244" s="7" t="s">
        <v>1441</v>
      </c>
      <c r="L244" s="31"/>
    </row>
    <row r="245" spans="1:12" ht="12.75">
      <c r="A245" s="31" t="s">
        <v>1763</v>
      </c>
      <c r="B245" s="11" t="s">
        <v>1473</v>
      </c>
      <c r="C245" s="7" t="s">
        <v>248</v>
      </c>
      <c r="D245" s="12" t="s">
        <v>1764</v>
      </c>
      <c r="E245" s="29">
        <v>0.96</v>
      </c>
      <c r="F245" s="7" t="s">
        <v>1441</v>
      </c>
      <c r="L245" s="31"/>
    </row>
    <row r="246" spans="1:12" ht="12.75">
      <c r="A246" s="31" t="s">
        <v>1765</v>
      </c>
      <c r="B246" s="11" t="s">
        <v>1766</v>
      </c>
      <c r="C246" s="7" t="s">
        <v>488</v>
      </c>
      <c r="D246" s="12" t="s">
        <v>487</v>
      </c>
      <c r="E246" s="29">
        <v>0.3</v>
      </c>
      <c r="F246" s="7" t="s">
        <v>1441</v>
      </c>
      <c r="L246" s="31"/>
    </row>
    <row r="247" spans="1:12" ht="12.75">
      <c r="A247" s="31" t="s">
        <v>1765</v>
      </c>
      <c r="B247" s="11" t="s">
        <v>1766</v>
      </c>
      <c r="C247" s="7" t="s">
        <v>512</v>
      </c>
      <c r="D247" s="12" t="s">
        <v>1767</v>
      </c>
      <c r="E247" s="29">
        <v>0.3</v>
      </c>
      <c r="F247" s="7" t="s">
        <v>1441</v>
      </c>
      <c r="G247" s="1"/>
      <c r="H247" s="33"/>
      <c r="I247" s="7"/>
      <c r="J247" s="1"/>
      <c r="K247" s="34"/>
      <c r="L247" s="31"/>
    </row>
    <row r="248" spans="1:12" ht="12.75">
      <c r="A248" s="31" t="s">
        <v>1768</v>
      </c>
      <c r="B248" s="11" t="s">
        <v>1769</v>
      </c>
      <c r="C248" s="7" t="s">
        <v>1543</v>
      </c>
      <c r="D248" s="12"/>
      <c r="F248" s="7" t="s">
        <v>1441</v>
      </c>
      <c r="L248" s="31"/>
    </row>
    <row r="249" spans="1:12" ht="12.75">
      <c r="A249" s="31" t="s">
        <v>1770</v>
      </c>
      <c r="B249" s="11" t="s">
        <v>1473</v>
      </c>
      <c r="C249" s="7" t="s">
        <v>250</v>
      </c>
      <c r="D249" s="12" t="s">
        <v>1771</v>
      </c>
      <c r="E249" s="29">
        <v>0.96</v>
      </c>
      <c r="F249" s="7" t="s">
        <v>1441</v>
      </c>
      <c r="L249" s="31"/>
    </row>
    <row r="250" spans="1:12" ht="12.75">
      <c r="A250" s="31" t="s">
        <v>1772</v>
      </c>
      <c r="B250" s="11" t="s">
        <v>1773</v>
      </c>
      <c r="C250" s="7" t="s">
        <v>490</v>
      </c>
      <c r="D250" t="s">
        <v>489</v>
      </c>
      <c r="E250" s="29">
        <v>0.3</v>
      </c>
      <c r="F250" s="7" t="s">
        <v>1441</v>
      </c>
      <c r="L250" s="31"/>
    </row>
    <row r="251" spans="1:12" ht="12.75">
      <c r="A251" s="31" t="s">
        <v>1774</v>
      </c>
      <c r="B251" s="11" t="s">
        <v>1473</v>
      </c>
      <c r="C251" s="20" t="s">
        <v>252</v>
      </c>
      <c r="D251" s="12" t="s">
        <v>1775</v>
      </c>
      <c r="E251" s="29">
        <v>0.96</v>
      </c>
      <c r="F251" s="7" t="s">
        <v>1441</v>
      </c>
      <c r="L251" s="31"/>
    </row>
    <row r="252" spans="1:12" ht="12.75">
      <c r="A252" s="31" t="s">
        <v>1776</v>
      </c>
      <c r="B252" s="12" t="s">
        <v>1473</v>
      </c>
      <c r="C252" s="20" t="s">
        <v>254</v>
      </c>
      <c r="D252" s="12" t="s">
        <v>1777</v>
      </c>
      <c r="E252" s="29">
        <v>0.96</v>
      </c>
      <c r="F252" s="7" t="s">
        <v>1441</v>
      </c>
      <c r="L252" s="31"/>
    </row>
    <row r="253" spans="1:12" ht="12.75">
      <c r="A253" s="31" t="s">
        <v>1778</v>
      </c>
      <c r="B253" s="12" t="s">
        <v>1473</v>
      </c>
      <c r="C253" s="20" t="s">
        <v>256</v>
      </c>
      <c r="D253" s="12" t="s">
        <v>1779</v>
      </c>
      <c r="E253" s="29">
        <v>0.96</v>
      </c>
      <c r="F253" s="7" t="s">
        <v>1441</v>
      </c>
      <c r="L253" s="31"/>
    </row>
    <row r="254" spans="1:12" ht="12.75">
      <c r="A254" s="31"/>
      <c r="B254" s="1" t="s">
        <v>1780</v>
      </c>
      <c r="C254" s="20" t="s">
        <v>53</v>
      </c>
      <c r="D254" t="s">
        <v>1781</v>
      </c>
      <c r="L254" s="31"/>
    </row>
    <row r="255" spans="1:12" ht="12.75">
      <c r="A255" s="31"/>
      <c r="B255" s="1" t="s">
        <v>1780</v>
      </c>
      <c r="C255" s="20" t="s">
        <v>55</v>
      </c>
      <c r="D255" t="s">
        <v>1782</v>
      </c>
      <c r="L255" s="31"/>
    </row>
    <row r="256" spans="1:12" ht="12.75">
      <c r="A256" s="31"/>
      <c r="B256" s="1" t="s">
        <v>1780</v>
      </c>
      <c r="C256" s="20" t="s">
        <v>58</v>
      </c>
      <c r="D256" t="s">
        <v>1783</v>
      </c>
      <c r="L256" s="31"/>
    </row>
    <row r="257" spans="1:12" ht="12.75">
      <c r="A257" s="31"/>
      <c r="B257" s="1" t="s">
        <v>1784</v>
      </c>
      <c r="C257" s="20" t="s">
        <v>67</v>
      </c>
      <c r="D257" t="s">
        <v>66</v>
      </c>
      <c r="L257" s="31"/>
    </row>
    <row r="258" spans="2:12" ht="12.75">
      <c r="B258" t="s">
        <v>1785</v>
      </c>
      <c r="C258" s="20" t="s">
        <v>126</v>
      </c>
      <c r="D258" t="s">
        <v>125</v>
      </c>
      <c r="L258" s="31"/>
    </row>
    <row r="259" spans="2:12" ht="12.75">
      <c r="B259" t="s">
        <v>1785</v>
      </c>
      <c r="C259" s="20" t="s">
        <v>128</v>
      </c>
      <c r="D259" t="s">
        <v>127</v>
      </c>
      <c r="L259" s="31"/>
    </row>
    <row r="260" spans="2:12" ht="12.75">
      <c r="B260" t="s">
        <v>1785</v>
      </c>
      <c r="C260" s="20" t="s">
        <v>130</v>
      </c>
      <c r="D260" t="s">
        <v>129</v>
      </c>
      <c r="L260" s="31"/>
    </row>
    <row r="261" spans="2:12" ht="12.75">
      <c r="B261" t="s">
        <v>1785</v>
      </c>
      <c r="C261" s="20" t="s">
        <v>132</v>
      </c>
      <c r="D261" t="s">
        <v>131</v>
      </c>
      <c r="L261" s="31"/>
    </row>
    <row r="262" spans="2:12" ht="12.75">
      <c r="B262" t="s">
        <v>1785</v>
      </c>
      <c r="C262" s="20" t="s">
        <v>134</v>
      </c>
      <c r="D262" t="s">
        <v>133</v>
      </c>
      <c r="L262" s="31"/>
    </row>
    <row r="263" spans="2:12" ht="12.75">
      <c r="B263" t="s">
        <v>1785</v>
      </c>
      <c r="C263" s="20" t="s">
        <v>136</v>
      </c>
      <c r="D263" t="s">
        <v>135</v>
      </c>
      <c r="L263" s="31"/>
    </row>
    <row r="264" spans="1:12" ht="12.75">
      <c r="A264" s="31"/>
      <c r="B264" s="1" t="s">
        <v>1795</v>
      </c>
      <c r="C264" s="20" t="s">
        <v>138</v>
      </c>
      <c r="D264" t="s">
        <v>137</v>
      </c>
      <c r="L264" s="31"/>
    </row>
    <row r="265" spans="2:12" ht="12.75">
      <c r="B265" t="s">
        <v>1796</v>
      </c>
      <c r="C265" s="20" t="s">
        <v>99</v>
      </c>
      <c r="D265" t="s">
        <v>98</v>
      </c>
      <c r="L265" s="31"/>
    </row>
    <row r="266" spans="2:12" ht="12.75">
      <c r="B266" t="s">
        <v>1796</v>
      </c>
      <c r="C266" s="20" t="s">
        <v>102</v>
      </c>
      <c r="D266" t="s">
        <v>101</v>
      </c>
      <c r="L266" s="31"/>
    </row>
    <row r="267" spans="2:12" ht="12.75">
      <c r="B267" t="s">
        <v>1796</v>
      </c>
      <c r="C267" s="20" t="s">
        <v>104</v>
      </c>
      <c r="D267" t="s">
        <v>103</v>
      </c>
      <c r="L267" s="31"/>
    </row>
    <row r="268" spans="2:12" ht="12.75">
      <c r="B268" t="s">
        <v>1796</v>
      </c>
      <c r="C268" s="20" t="s">
        <v>107</v>
      </c>
      <c r="D268" t="s">
        <v>106</v>
      </c>
      <c r="L268" s="31"/>
    </row>
    <row r="269" spans="2:12" ht="12.75">
      <c r="B269" t="s">
        <v>1796</v>
      </c>
      <c r="C269" s="20" t="s">
        <v>109</v>
      </c>
      <c r="D269" t="s">
        <v>108</v>
      </c>
      <c r="L269" s="31"/>
    </row>
    <row r="270" spans="2:12" ht="12.75">
      <c r="B270" t="s">
        <v>1796</v>
      </c>
      <c r="C270" s="20" t="s">
        <v>113</v>
      </c>
      <c r="D270" t="s">
        <v>112</v>
      </c>
      <c r="L270" s="31"/>
    </row>
    <row r="271" spans="2:12" ht="12.75">
      <c r="B271" t="s">
        <v>1796</v>
      </c>
      <c r="C271" s="20" t="s">
        <v>116</v>
      </c>
      <c r="D271" t="s">
        <v>115</v>
      </c>
      <c r="L271" s="31"/>
    </row>
    <row r="272" spans="2:12" ht="12.75">
      <c r="B272" t="s">
        <v>1796</v>
      </c>
      <c r="C272" s="20" t="s">
        <v>119</v>
      </c>
      <c r="D272" t="s">
        <v>118</v>
      </c>
      <c r="L272" s="31"/>
    </row>
    <row r="273" spans="2:12" ht="12.75">
      <c r="B273" t="s">
        <v>1796</v>
      </c>
      <c r="C273" s="20" t="s">
        <v>122</v>
      </c>
      <c r="D273" t="s">
        <v>121</v>
      </c>
      <c r="L273" s="31"/>
    </row>
    <row r="274" spans="2:12" ht="12.75">
      <c r="B274" t="s">
        <v>1803</v>
      </c>
      <c r="C274" s="20" t="s">
        <v>124</v>
      </c>
      <c r="D274" t="s">
        <v>123</v>
      </c>
      <c r="L274" s="31"/>
    </row>
    <row r="275" spans="2:12" ht="12.75">
      <c r="B275" s="12"/>
      <c r="C275" s="20"/>
      <c r="D275" s="12"/>
      <c r="L275" s="31"/>
    </row>
    <row r="276" ht="12.75">
      <c r="L276" s="31"/>
    </row>
    <row r="277" ht="12.75">
      <c r="L277" s="31"/>
    </row>
    <row r="278" ht="12.75">
      <c r="L278" s="31"/>
    </row>
    <row r="279" ht="12.75">
      <c r="L279" s="31"/>
    </row>
    <row r="280" ht="12.75">
      <c r="L280" s="31"/>
    </row>
    <row r="293" ht="12.75">
      <c r="F293"/>
    </row>
    <row r="294" ht="12.75">
      <c r="F2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W358"/>
  <sheetViews>
    <sheetView zoomScale="71" zoomScaleNormal="71" workbookViewId="0" topLeftCell="A1">
      <selection activeCell="A1" sqref="A1"/>
    </sheetView>
  </sheetViews>
  <sheetFormatPr defaultColWidth="12.57421875" defaultRowHeight="12.75" customHeight="1"/>
  <cols>
    <col min="1" max="2" width="20.421875" style="1" customWidth="1"/>
    <col min="3" max="3" width="20.421875" style="7" customWidth="1"/>
    <col min="4" max="4" width="3.8515625" style="1" customWidth="1"/>
    <col min="5" max="5" width="7.421875" style="33" customWidth="1"/>
    <col min="6" max="6" width="20.421875" style="1" customWidth="1"/>
    <col min="7" max="7" width="3.8515625" style="0" customWidth="1"/>
    <col min="8" max="8" width="7.421875" style="0" customWidth="1"/>
    <col min="9" max="9" width="20.421875" style="30" customWidth="1"/>
    <col min="10" max="10" width="3.8515625" style="0" customWidth="1"/>
    <col min="11" max="11" width="7.421875" style="29" customWidth="1"/>
    <col min="12" max="12" width="20.421875" style="0" customWidth="1"/>
    <col min="13" max="13" width="3.8515625" style="0" customWidth="1"/>
    <col min="14" max="14" width="7.421875" style="0" customWidth="1"/>
    <col min="15" max="15" width="20.421875" style="30" customWidth="1"/>
    <col min="16" max="16" width="3.8515625" style="0" customWidth="1"/>
    <col min="17" max="17" width="7.421875" style="36" customWidth="1"/>
    <col min="18" max="18" width="20.421875" style="0" customWidth="1"/>
    <col min="19" max="19" width="3.8515625" style="0" customWidth="1"/>
    <col min="20" max="20" width="7.421875" style="0" customWidth="1"/>
    <col min="21" max="21" width="20.421875" style="30" customWidth="1"/>
    <col min="22" max="22" width="3.8515625" style="0" customWidth="1"/>
    <col min="23" max="23" width="7.421875" style="36" customWidth="1"/>
    <col min="24" max="256" width="11.57421875" style="0" customWidth="1"/>
  </cols>
  <sheetData>
    <row r="1" spans="1:23" ht="12.75">
      <c r="A1" s="1" t="s">
        <v>1429</v>
      </c>
      <c r="C1" s="7" t="s">
        <v>1805</v>
      </c>
      <c r="E1" s="33" t="s">
        <v>1431</v>
      </c>
      <c r="F1" s="7" t="s">
        <v>1806</v>
      </c>
      <c r="G1" s="1"/>
      <c r="H1" s="29" t="s">
        <v>1431</v>
      </c>
      <c r="I1" s="30" t="s">
        <v>1807</v>
      </c>
      <c r="J1" s="1"/>
      <c r="K1" s="29" t="s">
        <v>1431</v>
      </c>
      <c r="L1" t="s">
        <v>1808</v>
      </c>
      <c r="N1" t="s">
        <v>1431</v>
      </c>
      <c r="O1" s="30" t="s">
        <v>1809</v>
      </c>
      <c r="Q1" s="42" t="s">
        <v>1431</v>
      </c>
      <c r="R1" t="s">
        <v>1810</v>
      </c>
      <c r="T1" t="s">
        <v>1431</v>
      </c>
      <c r="U1" s="30" t="s">
        <v>1811</v>
      </c>
      <c r="W1" s="42" t="s">
        <v>1431</v>
      </c>
    </row>
    <row r="2" spans="1:2" ht="12.75">
      <c r="A2" s="31" t="s">
        <v>1438</v>
      </c>
      <c r="B2" s="1" t="s">
        <v>1439</v>
      </c>
    </row>
    <row r="3" spans="1:6" ht="12.75">
      <c r="A3" s="31" t="s">
        <v>1443</v>
      </c>
      <c r="B3" s="1" t="s">
        <v>1444</v>
      </c>
      <c r="C3" s="7" t="s">
        <v>376</v>
      </c>
      <c r="D3" s="11" t="s">
        <v>1812</v>
      </c>
      <c r="E3" s="33">
        <v>1</v>
      </c>
      <c r="F3" s="1" t="s">
        <v>1441</v>
      </c>
    </row>
    <row r="4" spans="1:6" ht="12.75">
      <c r="A4" s="31" t="s">
        <v>1443</v>
      </c>
      <c r="B4" s="1" t="s">
        <v>1444</v>
      </c>
      <c r="C4" s="7" t="s">
        <v>378</v>
      </c>
      <c r="D4" s="11" t="s">
        <v>1813</v>
      </c>
      <c r="E4" s="33">
        <v>1</v>
      </c>
      <c r="F4" s="1" t="s">
        <v>1441</v>
      </c>
    </row>
    <row r="5" spans="1:6" ht="12.75">
      <c r="A5" s="31" t="s">
        <v>1443</v>
      </c>
      <c r="B5" s="1" t="s">
        <v>1444</v>
      </c>
      <c r="C5" s="7" t="s">
        <v>380</v>
      </c>
      <c r="D5" s="11" t="s">
        <v>1814</v>
      </c>
      <c r="E5" s="33">
        <v>1</v>
      </c>
      <c r="F5" s="1" t="s">
        <v>1441</v>
      </c>
    </row>
    <row r="6" spans="1:6" ht="12.75">
      <c r="A6" s="31" t="s">
        <v>1443</v>
      </c>
      <c r="B6" s="1" t="s">
        <v>1444</v>
      </c>
      <c r="C6" s="7" t="s">
        <v>382</v>
      </c>
      <c r="D6" s="11" t="s">
        <v>1815</v>
      </c>
      <c r="E6" s="33">
        <v>1</v>
      </c>
      <c r="F6" s="1" t="s">
        <v>1441</v>
      </c>
    </row>
    <row r="7" spans="1:10" ht="12.75">
      <c r="A7" s="31" t="s">
        <v>1449</v>
      </c>
      <c r="B7" s="1" t="s">
        <v>1450</v>
      </c>
      <c r="F7" s="1" t="s">
        <v>1441</v>
      </c>
      <c r="G7" s="31"/>
      <c r="H7" s="31"/>
      <c r="I7" s="7"/>
      <c r="J7" s="1"/>
    </row>
    <row r="8" spans="1:10" ht="12.75">
      <c r="A8" s="31" t="s">
        <v>1452</v>
      </c>
      <c r="B8" s="1" t="s">
        <v>1616</v>
      </c>
      <c r="C8" s="7" t="s">
        <v>392</v>
      </c>
      <c r="D8" s="1" t="s">
        <v>1816</v>
      </c>
      <c r="E8" s="33">
        <v>0.5</v>
      </c>
      <c r="F8" s="1" t="s">
        <v>1441</v>
      </c>
      <c r="G8" s="31"/>
      <c r="H8" s="31"/>
      <c r="I8" s="7"/>
      <c r="J8" s="1"/>
    </row>
    <row r="9" spans="1:10" ht="12.75">
      <c r="A9" s="31" t="s">
        <v>1452</v>
      </c>
      <c r="B9" s="1" t="s">
        <v>1616</v>
      </c>
      <c r="C9" s="7" t="s">
        <v>400</v>
      </c>
      <c r="D9" s="1" t="s">
        <v>1817</v>
      </c>
      <c r="E9" s="33">
        <v>0.5</v>
      </c>
      <c r="F9" s="1" t="s">
        <v>1441</v>
      </c>
      <c r="G9" s="31"/>
      <c r="H9" s="31"/>
      <c r="I9" s="7"/>
      <c r="J9" s="1"/>
    </row>
    <row r="10" spans="1:10" ht="12.75">
      <c r="A10" s="31" t="s">
        <v>1455</v>
      </c>
      <c r="B10" s="31" t="s">
        <v>1456</v>
      </c>
      <c r="C10" s="7" t="s">
        <v>1543</v>
      </c>
      <c r="G10" s="31"/>
      <c r="H10" s="31"/>
      <c r="I10" s="7"/>
      <c r="J10" s="1"/>
    </row>
    <row r="11" spans="1:10" ht="12.75">
      <c r="A11" s="31" t="s">
        <v>1457</v>
      </c>
      <c r="B11" s="31" t="s">
        <v>1460</v>
      </c>
      <c r="C11" s="7" t="s">
        <v>402</v>
      </c>
      <c r="D11" s="1" t="s">
        <v>1459</v>
      </c>
      <c r="E11" s="33">
        <v>0.5</v>
      </c>
      <c r="F11" s="1" t="s">
        <v>1441</v>
      </c>
      <c r="H11" s="31"/>
      <c r="I11" s="7"/>
      <c r="J11" s="1"/>
    </row>
    <row r="12" spans="1:10" ht="12.75">
      <c r="A12" s="31" t="s">
        <v>1457</v>
      </c>
      <c r="B12" s="31" t="s">
        <v>1460</v>
      </c>
      <c r="C12" s="7" t="s">
        <v>404</v>
      </c>
      <c r="D12" s="1" t="s">
        <v>1461</v>
      </c>
      <c r="E12" s="33">
        <v>0.5</v>
      </c>
      <c r="F12" s="1" t="s">
        <v>1441</v>
      </c>
      <c r="H12" s="31"/>
      <c r="I12" s="7"/>
      <c r="J12" s="1"/>
    </row>
    <row r="13" spans="1:10" ht="12.75">
      <c r="A13" s="31" t="s">
        <v>1457</v>
      </c>
      <c r="B13" s="31" t="s">
        <v>1460</v>
      </c>
      <c r="C13" s="7" t="s">
        <v>406</v>
      </c>
      <c r="D13" s="1" t="s">
        <v>1462</v>
      </c>
      <c r="E13" s="33">
        <v>0.5</v>
      </c>
      <c r="F13" s="1" t="s">
        <v>1441</v>
      </c>
      <c r="H13" s="31"/>
      <c r="I13" s="7"/>
      <c r="J13" s="1"/>
    </row>
    <row r="14" spans="1:10" ht="12.75">
      <c r="A14" s="31" t="s">
        <v>1457</v>
      </c>
      <c r="B14" s="31" t="s">
        <v>1460</v>
      </c>
      <c r="C14" s="7" t="s">
        <v>408</v>
      </c>
      <c r="D14" s="1" t="s">
        <v>1463</v>
      </c>
      <c r="E14" s="33">
        <v>0.5</v>
      </c>
      <c r="F14" s="1" t="s">
        <v>1441</v>
      </c>
      <c r="H14" s="31"/>
      <c r="I14" s="7"/>
      <c r="J14" s="1"/>
    </row>
    <row r="15" spans="1:10" ht="12.75">
      <c r="A15" s="31" t="s">
        <v>1457</v>
      </c>
      <c r="B15" s="31" t="s">
        <v>1460</v>
      </c>
      <c r="C15" s="7" t="s">
        <v>410</v>
      </c>
      <c r="D15" s="1" t="s">
        <v>1464</v>
      </c>
      <c r="E15" s="33">
        <v>0.5</v>
      </c>
      <c r="F15" s="1" t="s">
        <v>1441</v>
      </c>
      <c r="H15" s="31"/>
      <c r="I15" s="7"/>
      <c r="J15" s="1"/>
    </row>
    <row r="16" spans="1:10" ht="12.75">
      <c r="A16" s="31" t="s">
        <v>1457</v>
      </c>
      <c r="B16" s="31" t="s">
        <v>1460</v>
      </c>
      <c r="C16" s="7" t="s">
        <v>412</v>
      </c>
      <c r="D16" s="1" t="s">
        <v>1465</v>
      </c>
      <c r="E16" s="33">
        <v>0.5</v>
      </c>
      <c r="F16" s="1" t="s">
        <v>1441</v>
      </c>
      <c r="G16" s="31"/>
      <c r="H16" s="31"/>
      <c r="I16" s="7"/>
      <c r="J16" s="1"/>
    </row>
    <row r="17" spans="1:10" ht="12.75">
      <c r="A17" s="31" t="s">
        <v>1457</v>
      </c>
      <c r="B17" s="31" t="s">
        <v>1460</v>
      </c>
      <c r="C17" s="7" t="s">
        <v>414</v>
      </c>
      <c r="D17" s="1" t="s">
        <v>1466</v>
      </c>
      <c r="E17" s="33">
        <v>0.5</v>
      </c>
      <c r="F17" s="1" t="s">
        <v>1441</v>
      </c>
      <c r="G17" s="31"/>
      <c r="H17" s="1"/>
      <c r="I17" s="7"/>
      <c r="J17" s="1"/>
    </row>
    <row r="18" spans="1:7" ht="12.75">
      <c r="A18" s="31" t="s">
        <v>1457</v>
      </c>
      <c r="B18" s="31" t="s">
        <v>1460</v>
      </c>
      <c r="C18" s="7" t="s">
        <v>416</v>
      </c>
      <c r="D18" s="1" t="s">
        <v>1467</v>
      </c>
      <c r="E18" s="33">
        <v>0.5</v>
      </c>
      <c r="F18" s="1" t="s">
        <v>1441</v>
      </c>
      <c r="G18" s="31"/>
    </row>
    <row r="19" spans="1:7" ht="12.75">
      <c r="A19" s="31" t="s">
        <v>1457</v>
      </c>
      <c r="B19" s="31" t="s">
        <v>1460</v>
      </c>
      <c r="C19" s="7" t="s">
        <v>418</v>
      </c>
      <c r="D19" s="1" t="s">
        <v>1468</v>
      </c>
      <c r="E19" s="33">
        <v>0.5</v>
      </c>
      <c r="F19" s="1" t="s">
        <v>1441</v>
      </c>
      <c r="G19" s="31"/>
    </row>
    <row r="20" spans="1:7" ht="12.75">
      <c r="A20" s="31" t="s">
        <v>1457</v>
      </c>
      <c r="B20" s="31" t="s">
        <v>1460</v>
      </c>
      <c r="C20" s="7" t="s">
        <v>420</v>
      </c>
      <c r="D20" s="1" t="s">
        <v>1469</v>
      </c>
      <c r="E20" s="33">
        <v>0.5</v>
      </c>
      <c r="F20" s="1" t="s">
        <v>1441</v>
      </c>
      <c r="G20" s="31"/>
    </row>
    <row r="21" spans="1:7" ht="12.75">
      <c r="A21" s="31" t="s">
        <v>1457</v>
      </c>
      <c r="B21" s="31" t="s">
        <v>1460</v>
      </c>
      <c r="C21" s="7" t="s">
        <v>422</v>
      </c>
      <c r="D21" s="1" t="s">
        <v>1470</v>
      </c>
      <c r="E21" s="33">
        <v>0.5</v>
      </c>
      <c r="F21" s="1" t="s">
        <v>1441</v>
      </c>
      <c r="G21" s="31"/>
    </row>
    <row r="22" spans="1:7" ht="12.75">
      <c r="A22" s="31" t="s">
        <v>1457</v>
      </c>
      <c r="B22" s="31" t="s">
        <v>1460</v>
      </c>
      <c r="C22" s="7" t="s">
        <v>424</v>
      </c>
      <c r="D22" s="1" t="s">
        <v>1471</v>
      </c>
      <c r="E22" s="33">
        <v>0.5</v>
      </c>
      <c r="F22" s="1" t="s">
        <v>1441</v>
      </c>
      <c r="G22" s="31"/>
    </row>
    <row r="23" spans="1:7" ht="12.75">
      <c r="A23" s="31" t="s">
        <v>1472</v>
      </c>
      <c r="B23" s="1" t="s">
        <v>1473</v>
      </c>
      <c r="C23" s="7" t="s">
        <v>384</v>
      </c>
      <c r="D23" s="1" t="s">
        <v>1822</v>
      </c>
      <c r="E23" s="33">
        <v>0.96</v>
      </c>
      <c r="F23" s="1" t="s">
        <v>1441</v>
      </c>
      <c r="G23" s="31"/>
    </row>
    <row r="24" spans="1:7" ht="12.75">
      <c r="A24" s="31" t="s">
        <v>1472</v>
      </c>
      <c r="B24" s="1" t="s">
        <v>1473</v>
      </c>
      <c r="C24" s="7" t="s">
        <v>386</v>
      </c>
      <c r="D24" s="1" t="s">
        <v>1823</v>
      </c>
      <c r="E24" s="33">
        <v>0.96</v>
      </c>
      <c r="F24" s="1" t="s">
        <v>1441</v>
      </c>
      <c r="G24" s="11"/>
    </row>
    <row r="25" spans="1:7" ht="12.75">
      <c r="A25" s="31" t="s">
        <v>1478</v>
      </c>
      <c r="B25" s="1" t="s">
        <v>1453</v>
      </c>
      <c r="F25" s="1" t="s">
        <v>1441</v>
      </c>
      <c r="G25" s="11"/>
    </row>
    <row r="26" spans="1:7" ht="12.75">
      <c r="A26" s="31" t="s">
        <v>1480</v>
      </c>
      <c r="B26" s="31" t="s">
        <v>1481</v>
      </c>
      <c r="C26" s="7" t="s">
        <v>428</v>
      </c>
      <c r="D26" s="1" t="s">
        <v>2088</v>
      </c>
      <c r="E26" s="33">
        <v>0.9</v>
      </c>
      <c r="F26" s="1" t="s">
        <v>1441</v>
      </c>
      <c r="G26" s="11"/>
    </row>
    <row r="27" spans="1:10" ht="12.75">
      <c r="A27" s="31" t="s">
        <v>1480</v>
      </c>
      <c r="B27" s="31" t="s">
        <v>1481</v>
      </c>
      <c r="C27" s="7" t="s">
        <v>430</v>
      </c>
      <c r="D27" s="1" t="s">
        <v>2089</v>
      </c>
      <c r="E27" s="33">
        <v>0.9</v>
      </c>
      <c r="F27" s="1" t="s">
        <v>1441</v>
      </c>
      <c r="G27" s="11"/>
      <c r="H27" s="11"/>
      <c r="I27" s="7"/>
      <c r="J27" s="1"/>
    </row>
    <row r="28" spans="1:10" ht="12.75">
      <c r="A28" s="31" t="s">
        <v>1480</v>
      </c>
      <c r="B28" s="31" t="s">
        <v>1481</v>
      </c>
      <c r="C28" s="7" t="s">
        <v>432</v>
      </c>
      <c r="D28" s="1" t="s">
        <v>2090</v>
      </c>
      <c r="E28" s="33">
        <v>0.9</v>
      </c>
      <c r="F28" s="1" t="s">
        <v>1441</v>
      </c>
      <c r="G28" s="11"/>
      <c r="H28" s="11"/>
      <c r="I28" s="7"/>
      <c r="J28" s="1"/>
    </row>
    <row r="29" spans="1:10" ht="12.75">
      <c r="A29" s="31" t="s">
        <v>1480</v>
      </c>
      <c r="B29" s="31" t="s">
        <v>1481</v>
      </c>
      <c r="C29" s="7" t="s">
        <v>434</v>
      </c>
      <c r="D29" s="1" t="s">
        <v>2091</v>
      </c>
      <c r="E29" s="33">
        <v>0.9</v>
      </c>
      <c r="F29" s="1" t="s">
        <v>1441</v>
      </c>
      <c r="G29" s="11"/>
      <c r="H29" s="11"/>
      <c r="I29" s="7"/>
      <c r="J29" s="1"/>
    </row>
    <row r="30" spans="1:10" ht="12.75">
      <c r="A30" s="31" t="s">
        <v>1480</v>
      </c>
      <c r="B30" s="31" t="s">
        <v>1481</v>
      </c>
      <c r="C30" s="7" t="s">
        <v>436</v>
      </c>
      <c r="D30" s="1" t="s">
        <v>2092</v>
      </c>
      <c r="E30" s="33">
        <v>0.9</v>
      </c>
      <c r="F30" s="1" t="s">
        <v>1441</v>
      </c>
      <c r="G30" s="11"/>
      <c r="H30" s="11"/>
      <c r="I30" s="7"/>
      <c r="J30" s="1"/>
    </row>
    <row r="31" spans="1:9" ht="12.75">
      <c r="A31" s="31" t="s">
        <v>1480</v>
      </c>
      <c r="B31" s="31" t="s">
        <v>1481</v>
      </c>
      <c r="C31" s="7" t="s">
        <v>438</v>
      </c>
      <c r="D31" s="1" t="s">
        <v>2093</v>
      </c>
      <c r="E31" s="33">
        <v>0.9</v>
      </c>
      <c r="F31" s="1" t="s">
        <v>1441</v>
      </c>
      <c r="G31" s="11"/>
      <c r="H31" s="11"/>
      <c r="I31" s="7"/>
    </row>
    <row r="32" spans="1:9" ht="12.75">
      <c r="A32" s="31" t="s">
        <v>1480</v>
      </c>
      <c r="B32" s="31" t="s">
        <v>1481</v>
      </c>
      <c r="C32" s="7" t="s">
        <v>440</v>
      </c>
      <c r="D32" s="1" t="s">
        <v>2094</v>
      </c>
      <c r="E32" s="33">
        <v>0.9</v>
      </c>
      <c r="F32" s="1" t="s">
        <v>1441</v>
      </c>
      <c r="G32" s="11"/>
      <c r="H32" s="11"/>
      <c r="I32" s="7"/>
    </row>
    <row r="33" spans="1:9" ht="12.75">
      <c r="A33" s="31" t="s">
        <v>1480</v>
      </c>
      <c r="B33" s="31" t="s">
        <v>1481</v>
      </c>
      <c r="C33" s="7" t="s">
        <v>442</v>
      </c>
      <c r="D33" s="1" t="s">
        <v>2095</v>
      </c>
      <c r="E33" s="33">
        <v>0.9</v>
      </c>
      <c r="F33" s="1" t="s">
        <v>1441</v>
      </c>
      <c r="G33" s="11"/>
      <c r="H33" s="11"/>
      <c r="I33" s="7"/>
    </row>
    <row r="34" spans="1:9" ht="12.75">
      <c r="A34" s="31" t="s">
        <v>1480</v>
      </c>
      <c r="B34" s="31" t="s">
        <v>1481</v>
      </c>
      <c r="C34" s="7" t="s">
        <v>444</v>
      </c>
      <c r="D34" s="1" t="s">
        <v>2096</v>
      </c>
      <c r="E34" s="33">
        <v>0.9</v>
      </c>
      <c r="F34" s="1" t="s">
        <v>1441</v>
      </c>
      <c r="G34" s="11"/>
      <c r="H34" s="11"/>
      <c r="I34" s="7"/>
    </row>
    <row r="35" spans="1:9" ht="12.75">
      <c r="A35" s="31" t="s">
        <v>1480</v>
      </c>
      <c r="B35" s="31" t="s">
        <v>1481</v>
      </c>
      <c r="C35" s="7" t="s">
        <v>446</v>
      </c>
      <c r="D35" s="1" t="s">
        <v>2097</v>
      </c>
      <c r="E35" s="33">
        <v>0.9</v>
      </c>
      <c r="F35" s="1" t="s">
        <v>1441</v>
      </c>
      <c r="G35" s="11"/>
      <c r="H35" s="11"/>
      <c r="I35" s="7"/>
    </row>
    <row r="36" spans="1:9" ht="12.75">
      <c r="A36" s="31" t="s">
        <v>1480</v>
      </c>
      <c r="B36" s="31" t="s">
        <v>1481</v>
      </c>
      <c r="C36" s="7" t="s">
        <v>448</v>
      </c>
      <c r="D36" s="1" t="s">
        <v>2098</v>
      </c>
      <c r="E36" s="33">
        <v>0.9</v>
      </c>
      <c r="F36" s="1" t="s">
        <v>1441</v>
      </c>
      <c r="G36" s="11"/>
      <c r="H36" s="11"/>
      <c r="I36" s="7"/>
    </row>
    <row r="37" spans="1:9" ht="12.75">
      <c r="A37" s="31" t="s">
        <v>1480</v>
      </c>
      <c r="B37" s="31" t="s">
        <v>1481</v>
      </c>
      <c r="C37" s="7" t="s">
        <v>450</v>
      </c>
      <c r="D37" s="1" t="s">
        <v>2099</v>
      </c>
      <c r="E37" s="33">
        <v>0.9</v>
      </c>
      <c r="F37" s="1" t="s">
        <v>1441</v>
      </c>
      <c r="G37" s="11"/>
      <c r="H37" s="11"/>
      <c r="I37" s="7"/>
    </row>
    <row r="38" spans="1:6" ht="12.75">
      <c r="A38" s="31" t="s">
        <v>1494</v>
      </c>
      <c r="B38" s="31" t="s">
        <v>1495</v>
      </c>
      <c r="C38" s="7" t="s">
        <v>454</v>
      </c>
      <c r="D38" s="1" t="s">
        <v>1474</v>
      </c>
      <c r="E38" s="33">
        <v>0.5</v>
      </c>
      <c r="F38" s="1" t="s">
        <v>1441</v>
      </c>
    </row>
    <row r="39" spans="1:6" ht="12.75">
      <c r="A39" s="31" t="s">
        <v>1494</v>
      </c>
      <c r="B39" s="31" t="s">
        <v>1495</v>
      </c>
      <c r="C39" s="7" t="s">
        <v>456</v>
      </c>
      <c r="D39" s="1" t="s">
        <v>1824</v>
      </c>
      <c r="E39" s="33">
        <v>0.5</v>
      </c>
      <c r="F39" s="1" t="s">
        <v>1441</v>
      </c>
    </row>
    <row r="40" spans="1:6" ht="12.75">
      <c r="A40" s="31" t="s">
        <v>1494</v>
      </c>
      <c r="B40" s="31" t="s">
        <v>1495</v>
      </c>
      <c r="C40" s="7" t="s">
        <v>458</v>
      </c>
      <c r="D40" s="1" t="s">
        <v>1476</v>
      </c>
      <c r="E40" s="33">
        <v>0.5</v>
      </c>
      <c r="F40" s="1" t="s">
        <v>1441</v>
      </c>
    </row>
    <row r="41" spans="1:6" ht="12.75">
      <c r="A41" s="31" t="s">
        <v>1494</v>
      </c>
      <c r="B41" s="31" t="s">
        <v>1495</v>
      </c>
      <c r="C41" s="7" t="s">
        <v>460</v>
      </c>
      <c r="D41" s="1" t="s">
        <v>1825</v>
      </c>
      <c r="E41" s="33">
        <v>0.5</v>
      </c>
      <c r="F41" s="1" t="s">
        <v>1441</v>
      </c>
    </row>
    <row r="42" spans="1:8" ht="12.75">
      <c r="A42" s="31" t="s">
        <v>1494</v>
      </c>
      <c r="B42" s="31" t="s">
        <v>1495</v>
      </c>
      <c r="C42" s="7" t="s">
        <v>462</v>
      </c>
      <c r="D42" s="1" t="s">
        <v>1826</v>
      </c>
      <c r="E42" s="33">
        <v>0.5</v>
      </c>
      <c r="F42" s="1" t="s">
        <v>1441</v>
      </c>
      <c r="H42" s="12"/>
    </row>
    <row r="43" spans="1:8" ht="12.75">
      <c r="A43" s="31" t="s">
        <v>1494</v>
      </c>
      <c r="B43" s="31" t="s">
        <v>1495</v>
      </c>
      <c r="C43" s="7" t="s">
        <v>464</v>
      </c>
      <c r="D43" s="1" t="s">
        <v>1827</v>
      </c>
      <c r="E43" s="33">
        <v>0.5</v>
      </c>
      <c r="F43" s="1" t="s">
        <v>1441</v>
      </c>
      <c r="G43" s="12"/>
      <c r="H43" s="12"/>
    </row>
    <row r="44" spans="1:7" ht="12.75">
      <c r="A44" s="31" t="s">
        <v>1494</v>
      </c>
      <c r="B44" s="31" t="s">
        <v>1495</v>
      </c>
      <c r="C44" s="7" t="s">
        <v>466</v>
      </c>
      <c r="D44" s="1" t="s">
        <v>1828</v>
      </c>
      <c r="E44" s="33">
        <v>0.5</v>
      </c>
      <c r="F44" s="1" t="s">
        <v>1441</v>
      </c>
      <c r="G44" s="12"/>
    </row>
    <row r="45" spans="1:6" ht="12.75">
      <c r="A45" s="31" t="s">
        <v>1494</v>
      </c>
      <c r="B45" s="31" t="s">
        <v>1495</v>
      </c>
      <c r="C45" s="7" t="s">
        <v>468</v>
      </c>
      <c r="D45" s="1" t="s">
        <v>1829</v>
      </c>
      <c r="E45" s="33">
        <v>0.5</v>
      </c>
      <c r="F45" s="1" t="s">
        <v>1441</v>
      </c>
    </row>
    <row r="46" spans="1:6" ht="12.75">
      <c r="A46" s="31" t="s">
        <v>1494</v>
      </c>
      <c r="B46" s="31" t="s">
        <v>1495</v>
      </c>
      <c r="C46" s="7" t="s">
        <v>470</v>
      </c>
      <c r="D46" s="1" t="s">
        <v>1830</v>
      </c>
      <c r="E46" s="33">
        <v>0.5</v>
      </c>
      <c r="F46" s="1" t="s">
        <v>1441</v>
      </c>
    </row>
    <row r="47" spans="1:6" ht="12.75">
      <c r="A47" s="31" t="s">
        <v>1494</v>
      </c>
      <c r="B47" s="31" t="s">
        <v>1495</v>
      </c>
      <c r="C47" s="7" t="s">
        <v>472</v>
      </c>
      <c r="D47" s="1" t="s">
        <v>1831</v>
      </c>
      <c r="E47" s="33">
        <v>0.5</v>
      </c>
      <c r="F47" s="1" t="s">
        <v>1441</v>
      </c>
    </row>
    <row r="48" spans="1:6" ht="12.75">
      <c r="A48" s="31" t="s">
        <v>1494</v>
      </c>
      <c r="B48" s="31" t="s">
        <v>1495</v>
      </c>
      <c r="C48" s="7" t="s">
        <v>474</v>
      </c>
      <c r="D48" s="1" t="s">
        <v>1832</v>
      </c>
      <c r="E48" s="33">
        <v>0.5</v>
      </c>
      <c r="F48" s="1" t="s">
        <v>1441</v>
      </c>
    </row>
    <row r="49" spans="1:6" ht="12.75">
      <c r="A49" s="31" t="s">
        <v>1494</v>
      </c>
      <c r="B49" s="31" t="s">
        <v>1495</v>
      </c>
      <c r="C49" s="7" t="s">
        <v>476</v>
      </c>
      <c r="D49" s="1" t="s">
        <v>1833</v>
      </c>
      <c r="E49" s="33">
        <v>0.5</v>
      </c>
      <c r="F49" s="1" t="s">
        <v>1441</v>
      </c>
    </row>
    <row r="50" spans="1:6" ht="12.75">
      <c r="A50" s="31" t="s">
        <v>1496</v>
      </c>
      <c r="B50" s="1" t="s">
        <v>1473</v>
      </c>
      <c r="C50" s="7" t="s">
        <v>388</v>
      </c>
      <c r="D50" s="1" t="s">
        <v>1834</v>
      </c>
      <c r="E50" s="33">
        <v>0.96</v>
      </c>
      <c r="F50" s="1" t="s">
        <v>1441</v>
      </c>
    </row>
    <row r="51" spans="1:6" ht="12.75">
      <c r="A51" s="31" t="s">
        <v>1496</v>
      </c>
      <c r="B51" s="1" t="s">
        <v>1473</v>
      </c>
      <c r="C51" s="7" t="s">
        <v>390</v>
      </c>
      <c r="D51" s="1" t="s">
        <v>1835</v>
      </c>
      <c r="E51" s="33">
        <v>0.96</v>
      </c>
      <c r="F51" s="1" t="s">
        <v>1441</v>
      </c>
    </row>
    <row r="52" spans="1:6" ht="12.75">
      <c r="A52" s="31" t="s">
        <v>1501</v>
      </c>
      <c r="B52" s="1" t="s">
        <v>1836</v>
      </c>
      <c r="C52" s="7" t="s">
        <v>392</v>
      </c>
      <c r="D52" s="1" t="s">
        <v>1816</v>
      </c>
      <c r="E52" s="33">
        <v>0.2</v>
      </c>
      <c r="F52" s="1" t="s">
        <v>1441</v>
      </c>
    </row>
    <row r="53" spans="1:6" ht="12.75">
      <c r="A53" s="31" t="s">
        <v>1501</v>
      </c>
      <c r="B53" s="1" t="s">
        <v>1836</v>
      </c>
      <c r="C53" s="7" t="s">
        <v>400</v>
      </c>
      <c r="D53" s="1" t="s">
        <v>1817</v>
      </c>
      <c r="E53" s="33">
        <v>0.2</v>
      </c>
      <c r="F53" s="1" t="s">
        <v>1441</v>
      </c>
    </row>
    <row r="54" spans="1:6" ht="12.75">
      <c r="A54" s="1" t="s">
        <v>1501</v>
      </c>
      <c r="B54" s="1" t="s">
        <v>1505</v>
      </c>
      <c r="C54" s="7" t="s">
        <v>482</v>
      </c>
      <c r="D54" s="1" t="s">
        <v>2023</v>
      </c>
      <c r="E54" s="33">
        <v>0.05</v>
      </c>
      <c r="F54" s="1" t="s">
        <v>1441</v>
      </c>
    </row>
    <row r="55" spans="1:6" ht="12.75">
      <c r="A55" s="31" t="s">
        <v>1508</v>
      </c>
      <c r="B55" s="1" t="s">
        <v>1838</v>
      </c>
      <c r="C55" s="7" t="s">
        <v>392</v>
      </c>
      <c r="D55" s="1" t="s">
        <v>1816</v>
      </c>
      <c r="E55" s="33">
        <v>0.3</v>
      </c>
      <c r="F55" s="1" t="s">
        <v>1441</v>
      </c>
    </row>
    <row r="56" spans="1:6" ht="12.75">
      <c r="A56" s="31" t="s">
        <v>1508</v>
      </c>
      <c r="B56" s="1" t="s">
        <v>1838</v>
      </c>
      <c r="C56" s="7" t="s">
        <v>400</v>
      </c>
      <c r="D56" s="1" t="s">
        <v>1817</v>
      </c>
      <c r="E56" s="33">
        <v>0.3</v>
      </c>
      <c r="F56" s="1" t="s">
        <v>1441</v>
      </c>
    </row>
    <row r="57" spans="1:6" ht="12.75">
      <c r="A57" s="31" t="s">
        <v>925</v>
      </c>
      <c r="B57" s="1" t="s">
        <v>1514</v>
      </c>
      <c r="C57" s="7" t="s">
        <v>394</v>
      </c>
      <c r="D57" s="1" t="s">
        <v>1839</v>
      </c>
      <c r="E57" s="33">
        <v>0.96</v>
      </c>
      <c r="F57" s="1" t="s">
        <v>1441</v>
      </c>
    </row>
    <row r="58" spans="1:6" ht="12.75">
      <c r="A58" s="31" t="s">
        <v>925</v>
      </c>
      <c r="B58" s="31" t="s">
        <v>1517</v>
      </c>
      <c r="C58" s="7" t="s">
        <v>452</v>
      </c>
      <c r="D58" s="1" t="s">
        <v>1840</v>
      </c>
      <c r="E58" s="33">
        <v>0.9</v>
      </c>
      <c r="F58" s="1" t="s">
        <v>1441</v>
      </c>
    </row>
    <row r="59" spans="1:6" ht="12.75">
      <c r="A59" s="31" t="s">
        <v>925</v>
      </c>
      <c r="B59" s="31" t="s">
        <v>1517</v>
      </c>
      <c r="C59" s="7" t="s">
        <v>478</v>
      </c>
      <c r="D59" s="1" t="s">
        <v>1841</v>
      </c>
      <c r="E59" s="33">
        <v>0.9</v>
      </c>
      <c r="F59" s="1" t="s">
        <v>1441</v>
      </c>
    </row>
    <row r="60" spans="1:6" ht="12.75">
      <c r="A60" s="31" t="s">
        <v>925</v>
      </c>
      <c r="B60" s="31" t="s">
        <v>1517</v>
      </c>
      <c r="C60" s="7" t="s">
        <v>426</v>
      </c>
      <c r="D60" s="1" t="s">
        <v>1519</v>
      </c>
      <c r="E60" s="33">
        <v>0.5</v>
      </c>
      <c r="F60" s="1" t="s">
        <v>1441</v>
      </c>
    </row>
    <row r="61" spans="1:6" ht="12.75">
      <c r="A61" s="31" t="s">
        <v>995</v>
      </c>
      <c r="B61" s="31" t="s">
        <v>1842</v>
      </c>
      <c r="C61" s="7" t="s">
        <v>480</v>
      </c>
      <c r="D61" s="1" t="s">
        <v>479</v>
      </c>
      <c r="E61" s="33">
        <v>0.9</v>
      </c>
      <c r="F61" s="1" t="s">
        <v>1441</v>
      </c>
    </row>
    <row r="62" spans="1:6" ht="12.75">
      <c r="A62" s="31" t="s">
        <v>995</v>
      </c>
      <c r="B62" s="31" t="s">
        <v>1842</v>
      </c>
      <c r="C62" s="7" t="s">
        <v>482</v>
      </c>
      <c r="D62" s="1" t="s">
        <v>1843</v>
      </c>
      <c r="E62" s="33">
        <v>0.95</v>
      </c>
      <c r="F62" s="1" t="s">
        <v>1441</v>
      </c>
    </row>
    <row r="63" spans="1:6" ht="12.75">
      <c r="A63" s="31" t="s">
        <v>999</v>
      </c>
      <c r="B63" s="1" t="s">
        <v>1521</v>
      </c>
      <c r="C63" s="7" t="s">
        <v>396</v>
      </c>
      <c r="D63" s="1" t="s">
        <v>1844</v>
      </c>
      <c r="E63" s="33">
        <v>1</v>
      </c>
      <c r="F63" s="1" t="s">
        <v>1441</v>
      </c>
    </row>
    <row r="64" spans="1:6" ht="12.75">
      <c r="A64" s="31" t="s">
        <v>999</v>
      </c>
      <c r="B64" s="1" t="s">
        <v>1845</v>
      </c>
      <c r="C64" s="7" t="s">
        <v>484</v>
      </c>
      <c r="D64" s="1" t="s">
        <v>1530</v>
      </c>
      <c r="E64" s="33">
        <v>0.9</v>
      </c>
      <c r="F64" s="1" t="s">
        <v>1441</v>
      </c>
    </row>
    <row r="65" spans="1:6" ht="12.75">
      <c r="A65" s="31" t="s">
        <v>1002</v>
      </c>
      <c r="B65" s="1" t="s">
        <v>1846</v>
      </c>
      <c r="C65" s="7" t="s">
        <v>486</v>
      </c>
      <c r="D65" s="1" t="s">
        <v>1847</v>
      </c>
      <c r="E65" s="33">
        <v>0.9</v>
      </c>
      <c r="F65" s="1" t="s">
        <v>1441</v>
      </c>
    </row>
    <row r="66" spans="1:6" ht="12.75">
      <c r="A66" s="31" t="s">
        <v>1531</v>
      </c>
      <c r="B66" s="1" t="s">
        <v>1473</v>
      </c>
      <c r="C66" s="7" t="s">
        <v>398</v>
      </c>
      <c r="D66" s="1" t="s">
        <v>1848</v>
      </c>
      <c r="E66" s="33">
        <v>0.96</v>
      </c>
      <c r="F66" s="1" t="s">
        <v>1441</v>
      </c>
    </row>
    <row r="67" spans="1:6" ht="12.75">
      <c r="A67" s="31" t="s">
        <v>622</v>
      </c>
      <c r="B67" s="1" t="s">
        <v>1845</v>
      </c>
      <c r="C67" s="7" t="s">
        <v>69</v>
      </c>
      <c r="D67" s="1" t="s">
        <v>2025</v>
      </c>
      <c r="E67" s="33">
        <v>0.9</v>
      </c>
      <c r="F67" s="1" t="s">
        <v>1441</v>
      </c>
    </row>
    <row r="68" spans="1:6" ht="12.75">
      <c r="A68" s="31" t="s">
        <v>592</v>
      </c>
      <c r="B68" s="11" t="s">
        <v>1536</v>
      </c>
      <c r="C68" s="7" t="s">
        <v>46</v>
      </c>
      <c r="D68" s="1" t="s">
        <v>1850</v>
      </c>
      <c r="E68" s="33">
        <v>0.8</v>
      </c>
      <c r="F68" s="1" t="s">
        <v>1441</v>
      </c>
    </row>
    <row r="69" spans="1:6" ht="12.75">
      <c r="A69" s="31" t="s">
        <v>592</v>
      </c>
      <c r="B69" s="11" t="s">
        <v>1536</v>
      </c>
      <c r="C69" s="7" t="s">
        <v>48</v>
      </c>
      <c r="D69" s="1" t="s">
        <v>1851</v>
      </c>
      <c r="E69" s="33">
        <v>0.8</v>
      </c>
      <c r="F69" s="1" t="s">
        <v>1441</v>
      </c>
    </row>
    <row r="70" spans="1:6" ht="12.75">
      <c r="A70" s="31" t="s">
        <v>592</v>
      </c>
      <c r="B70" s="11" t="s">
        <v>1536</v>
      </c>
      <c r="C70" s="7" t="s">
        <v>51</v>
      </c>
      <c r="D70" s="1" t="s">
        <v>1852</v>
      </c>
      <c r="E70" s="33">
        <v>0.8</v>
      </c>
      <c r="F70" s="1" t="s">
        <v>1441</v>
      </c>
    </row>
    <row r="71" spans="1:6" ht="12.75">
      <c r="A71" s="31" t="s">
        <v>592</v>
      </c>
      <c r="B71" s="11" t="s">
        <v>1849</v>
      </c>
      <c r="C71" s="7" t="s">
        <v>60</v>
      </c>
      <c r="D71" s="1" t="s">
        <v>1537</v>
      </c>
      <c r="E71" s="33">
        <v>0.5</v>
      </c>
      <c r="F71" s="1" t="s">
        <v>1441</v>
      </c>
    </row>
    <row r="72" spans="1:6" ht="12.75">
      <c r="A72" s="31" t="s">
        <v>592</v>
      </c>
      <c r="B72" s="11" t="s">
        <v>1849</v>
      </c>
      <c r="C72" s="7" t="s">
        <v>62</v>
      </c>
      <c r="D72" s="1" t="s">
        <v>1538</v>
      </c>
      <c r="E72" s="33">
        <v>0.5</v>
      </c>
      <c r="F72" s="1" t="s">
        <v>1441</v>
      </c>
    </row>
    <row r="73" spans="1:6" ht="12.75">
      <c r="A73" s="31" t="s">
        <v>592</v>
      </c>
      <c r="B73" s="11" t="s">
        <v>1849</v>
      </c>
      <c r="C73" s="7" t="s">
        <v>65</v>
      </c>
      <c r="D73" s="1" t="s">
        <v>1539</v>
      </c>
      <c r="E73" s="33">
        <v>0.5</v>
      </c>
      <c r="F73" s="1" t="s">
        <v>1441</v>
      </c>
    </row>
    <row r="74" spans="1:23" ht="12.75">
      <c r="A74" s="11" t="s">
        <v>604</v>
      </c>
      <c r="B74" s="11" t="s">
        <v>1540</v>
      </c>
      <c r="C74" s="7" t="s">
        <v>1543</v>
      </c>
      <c r="D74" s="1" t="s">
        <v>1541</v>
      </c>
      <c r="E74" s="33">
        <v>0</v>
      </c>
      <c r="F74" s="1" t="s">
        <v>38</v>
      </c>
      <c r="G74" t="s">
        <v>1542</v>
      </c>
      <c r="H74" s="33">
        <v>0.7</v>
      </c>
      <c r="I74" t="s">
        <v>38</v>
      </c>
      <c r="J74" t="s">
        <v>1544</v>
      </c>
      <c r="K74" s="29">
        <v>0.9</v>
      </c>
      <c r="L74" t="s">
        <v>38</v>
      </c>
      <c r="M74" t="s">
        <v>1544</v>
      </c>
      <c r="N74">
        <v>90</v>
      </c>
      <c r="O74" t="s">
        <v>38</v>
      </c>
      <c r="P74" t="s">
        <v>1544</v>
      </c>
      <c r="Q74" s="36">
        <v>90</v>
      </c>
      <c r="R74" t="s">
        <v>38</v>
      </c>
      <c r="S74" t="s">
        <v>1544</v>
      </c>
      <c r="T74">
        <v>90</v>
      </c>
      <c r="U74" t="s">
        <v>38</v>
      </c>
      <c r="V74" t="s">
        <v>1544</v>
      </c>
      <c r="W74" s="36">
        <v>90</v>
      </c>
    </row>
    <row r="75" spans="1:23" ht="12.75">
      <c r="A75" s="11" t="s">
        <v>604</v>
      </c>
      <c r="B75" s="11" t="s">
        <v>1540</v>
      </c>
      <c r="C75" s="7" t="s">
        <v>41</v>
      </c>
      <c r="D75" s="1" t="s">
        <v>1544</v>
      </c>
      <c r="E75" s="33">
        <v>0.9</v>
      </c>
      <c r="F75" s="1" t="s">
        <v>1543</v>
      </c>
      <c r="G75" t="s">
        <v>1541</v>
      </c>
      <c r="H75" s="33">
        <v>0</v>
      </c>
      <c r="I75" s="30" t="s">
        <v>1543</v>
      </c>
      <c r="J75" t="s">
        <v>1541</v>
      </c>
      <c r="K75" s="33">
        <v>0</v>
      </c>
      <c r="L75" t="s">
        <v>1543</v>
      </c>
      <c r="M75" t="s">
        <v>1541</v>
      </c>
      <c r="N75" s="33">
        <v>0</v>
      </c>
      <c r="O75" t="s">
        <v>41</v>
      </c>
      <c r="P75" t="s">
        <v>1542</v>
      </c>
      <c r="Q75" s="33">
        <v>0.7</v>
      </c>
      <c r="R75" t="s">
        <v>41</v>
      </c>
      <c r="S75" t="s">
        <v>1542</v>
      </c>
      <c r="T75" s="33">
        <v>0.7</v>
      </c>
      <c r="U75" t="s">
        <v>41</v>
      </c>
      <c r="V75" t="s">
        <v>1544</v>
      </c>
      <c r="W75" s="36">
        <v>90</v>
      </c>
    </row>
    <row r="76" spans="1:23" ht="12.75">
      <c r="A76" s="11" t="s">
        <v>604</v>
      </c>
      <c r="B76" s="11" t="s">
        <v>1540</v>
      </c>
      <c r="C76" s="7" t="s">
        <v>43</v>
      </c>
      <c r="D76" s="1" t="s">
        <v>1542</v>
      </c>
      <c r="E76" s="33">
        <v>0.7</v>
      </c>
      <c r="F76" s="1" t="s">
        <v>43</v>
      </c>
      <c r="G76" t="s">
        <v>1544</v>
      </c>
      <c r="H76" s="58">
        <v>0.9</v>
      </c>
      <c r="I76" t="s">
        <v>43</v>
      </c>
      <c r="J76" t="s">
        <v>1544</v>
      </c>
      <c r="K76" s="29">
        <v>0.9</v>
      </c>
      <c r="L76" t="s">
        <v>43</v>
      </c>
      <c r="M76" t="s">
        <v>1542</v>
      </c>
      <c r="N76" s="33">
        <v>0.7</v>
      </c>
      <c r="O76" s="30" t="s">
        <v>1543</v>
      </c>
      <c r="P76" t="s">
        <v>1541</v>
      </c>
      <c r="Q76" s="33">
        <v>0</v>
      </c>
      <c r="R76" t="s">
        <v>1543</v>
      </c>
      <c r="S76" t="s">
        <v>1541</v>
      </c>
      <c r="T76" s="33">
        <v>0</v>
      </c>
      <c r="U76" s="30" t="s">
        <v>1543</v>
      </c>
      <c r="V76" t="s">
        <v>1541</v>
      </c>
      <c r="W76" s="33">
        <v>0</v>
      </c>
    </row>
    <row r="77" spans="1:8" ht="12.75">
      <c r="A77" s="31" t="s">
        <v>617</v>
      </c>
      <c r="B77" s="11" t="s">
        <v>1545</v>
      </c>
      <c r="C77" s="7" t="s">
        <v>1543</v>
      </c>
      <c r="F77" s="1" t="s">
        <v>1441</v>
      </c>
      <c r="G77" s="1"/>
      <c r="H77" s="39"/>
    </row>
    <row r="78" spans="1:23" ht="12.75">
      <c r="A78" s="31" t="s">
        <v>1547</v>
      </c>
      <c r="B78" s="11" t="s">
        <v>1548</v>
      </c>
      <c r="C78" s="7" t="s">
        <v>38</v>
      </c>
      <c r="D78" s="11" t="s">
        <v>1853</v>
      </c>
      <c r="E78" s="33">
        <v>0.96</v>
      </c>
      <c r="F78" s="1" t="s">
        <v>41</v>
      </c>
      <c r="G78" s="12" t="s">
        <v>1853</v>
      </c>
      <c r="H78" s="1"/>
      <c r="I78" t="s">
        <v>41</v>
      </c>
      <c r="J78" s="12" t="s">
        <v>1853</v>
      </c>
      <c r="K78" s="29">
        <v>0.96</v>
      </c>
      <c r="L78" t="s">
        <v>41</v>
      </c>
      <c r="M78" s="12" t="s">
        <v>1853</v>
      </c>
      <c r="N78" s="39">
        <v>0.96</v>
      </c>
      <c r="O78" t="s">
        <v>43</v>
      </c>
      <c r="P78" s="12" t="s">
        <v>1853</v>
      </c>
      <c r="Q78" s="29">
        <v>0.96</v>
      </c>
      <c r="R78" t="s">
        <v>43</v>
      </c>
      <c r="S78" s="12" t="s">
        <v>1853</v>
      </c>
      <c r="T78" s="39">
        <v>0.96</v>
      </c>
      <c r="U78" t="s">
        <v>43</v>
      </c>
      <c r="V78" s="12" t="s">
        <v>1853</v>
      </c>
      <c r="W78" s="29">
        <v>0.96</v>
      </c>
    </row>
    <row r="79" spans="1:8" ht="12.75">
      <c r="A79" s="1" t="s">
        <v>1854</v>
      </c>
      <c r="B79" s="11" t="s">
        <v>1557</v>
      </c>
      <c r="C79" s="7" t="s">
        <v>156</v>
      </c>
      <c r="D79" s="11" t="s">
        <v>1855</v>
      </c>
      <c r="E79" s="33">
        <v>0.9</v>
      </c>
      <c r="F79" s="1" t="s">
        <v>1441</v>
      </c>
      <c r="G79" s="1"/>
      <c r="H79" s="1"/>
    </row>
    <row r="80" spans="1:8" ht="12.75">
      <c r="A80" s="1" t="s">
        <v>1854</v>
      </c>
      <c r="B80" s="11" t="s">
        <v>1560</v>
      </c>
      <c r="C80" s="7" t="s">
        <v>158</v>
      </c>
      <c r="D80" s="11" t="s">
        <v>1856</v>
      </c>
      <c r="E80" s="33">
        <v>0.9</v>
      </c>
      <c r="F80" s="1" t="s">
        <v>1441</v>
      </c>
      <c r="G80" s="1"/>
      <c r="H80" s="1"/>
    </row>
    <row r="81" spans="1:8" ht="12.75">
      <c r="A81" s="1" t="s">
        <v>1854</v>
      </c>
      <c r="B81" s="11" t="s">
        <v>1563</v>
      </c>
      <c r="C81" s="7" t="s">
        <v>160</v>
      </c>
      <c r="D81" s="11" t="s">
        <v>1857</v>
      </c>
      <c r="E81" s="33">
        <v>0.9</v>
      </c>
      <c r="F81" s="1" t="s">
        <v>1441</v>
      </c>
      <c r="G81" s="31"/>
      <c r="H81" s="1"/>
    </row>
    <row r="82" spans="1:8" ht="12.75">
      <c r="A82" s="1" t="s">
        <v>1854</v>
      </c>
      <c r="B82" s="11" t="s">
        <v>1566</v>
      </c>
      <c r="C82" s="7" t="s">
        <v>162</v>
      </c>
      <c r="D82" s="11" t="s">
        <v>1858</v>
      </c>
      <c r="E82" s="33">
        <v>0.9</v>
      </c>
      <c r="F82" s="1" t="s">
        <v>1441</v>
      </c>
      <c r="G82" s="31"/>
      <c r="H82" s="1"/>
    </row>
    <row r="83" spans="1:8" ht="12.75">
      <c r="A83" s="1" t="s">
        <v>798</v>
      </c>
      <c r="B83" s="11" t="s">
        <v>1571</v>
      </c>
      <c r="C83" s="7" t="s">
        <v>266</v>
      </c>
      <c r="D83" s="11" t="s">
        <v>1622</v>
      </c>
      <c r="E83" s="33">
        <v>0.1</v>
      </c>
      <c r="F83" s="1" t="s">
        <v>1441</v>
      </c>
      <c r="G83" s="1"/>
      <c r="H83" s="1"/>
    </row>
    <row r="84" spans="1:8" ht="12.75">
      <c r="A84" s="1" t="s">
        <v>798</v>
      </c>
      <c r="B84" s="11" t="s">
        <v>1573</v>
      </c>
      <c r="C84" s="7" t="s">
        <v>268</v>
      </c>
      <c r="D84" s="11" t="s">
        <v>1859</v>
      </c>
      <c r="E84" s="33">
        <v>1</v>
      </c>
      <c r="F84" s="1" t="s">
        <v>1441</v>
      </c>
      <c r="G84" s="31"/>
      <c r="H84" s="11"/>
    </row>
    <row r="85" spans="1:10" ht="12.75">
      <c r="A85" s="1" t="s">
        <v>798</v>
      </c>
      <c r="B85" s="11" t="s">
        <v>1573</v>
      </c>
      <c r="C85" s="7" t="s">
        <v>270</v>
      </c>
      <c r="D85" s="11" t="s">
        <v>1860</v>
      </c>
      <c r="E85" s="33">
        <v>1</v>
      </c>
      <c r="F85" s="1" t="s">
        <v>1441</v>
      </c>
      <c r="G85" s="1"/>
      <c r="H85" s="11"/>
      <c r="I85" s="7"/>
      <c r="J85" s="11"/>
    </row>
    <row r="86" spans="1:10" ht="12.75">
      <c r="A86" s="31" t="s">
        <v>798</v>
      </c>
      <c r="B86" s="31" t="s">
        <v>1861</v>
      </c>
      <c r="C86" s="7" t="s">
        <v>1543</v>
      </c>
      <c r="E86" s="33">
        <v>0.9</v>
      </c>
      <c r="F86" s="1" t="s">
        <v>1441</v>
      </c>
      <c r="G86" s="1"/>
      <c r="H86" s="31"/>
      <c r="I86" s="7"/>
      <c r="J86" s="11"/>
    </row>
    <row r="87" spans="1:10" ht="12.75">
      <c r="A87" s="31" t="s">
        <v>798</v>
      </c>
      <c r="B87" s="31" t="s">
        <v>1865</v>
      </c>
      <c r="C87" s="7" t="s">
        <v>1543</v>
      </c>
      <c r="E87" s="33">
        <v>0.9</v>
      </c>
      <c r="F87" s="1" t="s">
        <v>1441</v>
      </c>
      <c r="G87" s="31"/>
      <c r="H87" s="31"/>
      <c r="I87" s="7"/>
      <c r="J87" s="11"/>
    </row>
    <row r="88" spans="1:10" ht="12.75">
      <c r="A88" s="1" t="s">
        <v>798</v>
      </c>
      <c r="B88" s="11" t="s">
        <v>1868</v>
      </c>
      <c r="C88" s="7" t="s">
        <v>1543</v>
      </c>
      <c r="F88" s="1" t="s">
        <v>1441</v>
      </c>
      <c r="G88" s="31"/>
      <c r="H88" s="31"/>
      <c r="I88" s="7"/>
      <c r="J88" s="11"/>
    </row>
    <row r="89" spans="1:10" ht="12.75">
      <c r="A89" s="1" t="s">
        <v>883</v>
      </c>
      <c r="B89" s="11" t="s">
        <v>1870</v>
      </c>
      <c r="C89" s="7" t="s">
        <v>370</v>
      </c>
      <c r="D89" s="11" t="s">
        <v>1871</v>
      </c>
      <c r="E89" s="33">
        <v>0.9</v>
      </c>
      <c r="F89" s="1" t="s">
        <v>1441</v>
      </c>
      <c r="G89" s="31"/>
      <c r="H89" s="31"/>
      <c r="I89" s="7"/>
      <c r="J89" s="11"/>
    </row>
    <row r="90" spans="1:10" ht="12.75">
      <c r="A90" s="1" t="s">
        <v>883</v>
      </c>
      <c r="B90" s="11" t="s">
        <v>1529</v>
      </c>
      <c r="C90" s="7" t="s">
        <v>372</v>
      </c>
      <c r="D90" s="11" t="s">
        <v>371</v>
      </c>
      <c r="E90" s="33">
        <v>0.9</v>
      </c>
      <c r="F90" s="1" t="s">
        <v>1441</v>
      </c>
      <c r="G90" s="31"/>
      <c r="H90" s="31"/>
      <c r="I90" s="7"/>
      <c r="J90" s="11"/>
    </row>
    <row r="91" spans="1:10" ht="12.75">
      <c r="A91" s="1" t="s">
        <v>839</v>
      </c>
      <c r="B91" s="11" t="s">
        <v>1578</v>
      </c>
      <c r="C91" s="7" t="s">
        <v>266</v>
      </c>
      <c r="D91" s="11" t="s">
        <v>1622</v>
      </c>
      <c r="E91" s="33">
        <v>0.9</v>
      </c>
      <c r="F91" s="1" t="s">
        <v>1441</v>
      </c>
      <c r="G91" s="31"/>
      <c r="H91" s="31"/>
      <c r="I91" s="7"/>
      <c r="J91" s="11"/>
    </row>
    <row r="92" spans="1:10" ht="12.75">
      <c r="A92" s="1" t="s">
        <v>839</v>
      </c>
      <c r="B92" s="11" t="s">
        <v>1578</v>
      </c>
      <c r="C92" s="7" t="s">
        <v>272</v>
      </c>
      <c r="D92" s="11" t="s">
        <v>1872</v>
      </c>
      <c r="E92" s="33">
        <v>0.9</v>
      </c>
      <c r="F92" s="1" t="s">
        <v>1441</v>
      </c>
      <c r="G92" s="31"/>
      <c r="H92" s="31"/>
      <c r="I92" s="7"/>
      <c r="J92" s="11"/>
    </row>
    <row r="93" spans="1:10" ht="12.75">
      <c r="A93" s="1" t="s">
        <v>839</v>
      </c>
      <c r="B93" s="11" t="s">
        <v>1873</v>
      </c>
      <c r="C93" s="7" t="s">
        <v>316</v>
      </c>
      <c r="D93" s="1" t="s">
        <v>2100</v>
      </c>
      <c r="E93" s="33">
        <v>0.5</v>
      </c>
      <c r="F93" s="1" t="s">
        <v>1441</v>
      </c>
      <c r="G93" s="31"/>
      <c r="H93" s="31"/>
      <c r="I93" s="7"/>
      <c r="J93" s="11"/>
    </row>
    <row r="94" spans="1:10" ht="12.75">
      <c r="A94" s="1" t="s">
        <v>839</v>
      </c>
      <c r="B94" s="11" t="s">
        <v>1581</v>
      </c>
      <c r="C94" s="7" t="s">
        <v>272</v>
      </c>
      <c r="D94" s="11" t="s">
        <v>1872</v>
      </c>
      <c r="E94" s="33">
        <v>0.1</v>
      </c>
      <c r="F94" s="1" t="s">
        <v>1441</v>
      </c>
      <c r="G94" s="31"/>
      <c r="H94" s="31"/>
      <c r="I94" s="7"/>
      <c r="J94" s="11"/>
    </row>
    <row r="95" spans="1:10" ht="12.75">
      <c r="A95" s="1" t="s">
        <v>839</v>
      </c>
      <c r="B95" s="11" t="s">
        <v>1505</v>
      </c>
      <c r="C95" s="7" t="s">
        <v>370</v>
      </c>
      <c r="D95" s="11" t="s">
        <v>369</v>
      </c>
      <c r="E95" s="33">
        <v>0.05</v>
      </c>
      <c r="F95" s="1" t="s">
        <v>1441</v>
      </c>
      <c r="G95" s="31"/>
      <c r="H95" s="31"/>
      <c r="I95" s="7"/>
      <c r="J95" s="11"/>
    </row>
    <row r="96" spans="1:10" ht="12.75">
      <c r="A96" s="1" t="s">
        <v>839</v>
      </c>
      <c r="B96" s="11" t="s">
        <v>1506</v>
      </c>
      <c r="C96" s="7" t="s">
        <v>290</v>
      </c>
      <c r="D96" s="11" t="s">
        <v>1876</v>
      </c>
      <c r="E96" s="33">
        <v>0.7</v>
      </c>
      <c r="F96" s="1" t="s">
        <v>1441</v>
      </c>
      <c r="G96" s="31"/>
      <c r="H96" s="31"/>
      <c r="I96" s="7"/>
      <c r="J96" s="11"/>
    </row>
    <row r="97" spans="1:10" ht="12.75">
      <c r="A97" s="31" t="s">
        <v>819</v>
      </c>
      <c r="B97" s="31" t="s">
        <v>1587</v>
      </c>
      <c r="C97" s="7" t="s">
        <v>292</v>
      </c>
      <c r="D97" s="11" t="s">
        <v>1877</v>
      </c>
      <c r="E97" s="33">
        <v>0.5</v>
      </c>
      <c r="F97" s="1" t="s">
        <v>1441</v>
      </c>
      <c r="G97" s="31"/>
      <c r="H97" s="31"/>
      <c r="I97" s="7"/>
      <c r="J97" s="11"/>
    </row>
    <row r="98" spans="1:10" ht="12.75">
      <c r="A98" s="31" t="s">
        <v>819</v>
      </c>
      <c r="B98" s="31" t="s">
        <v>1587</v>
      </c>
      <c r="C98" s="7" t="s">
        <v>294</v>
      </c>
      <c r="D98" s="11" t="s">
        <v>1878</v>
      </c>
      <c r="E98" s="33">
        <v>0.5</v>
      </c>
      <c r="F98" s="1" t="s">
        <v>1441</v>
      </c>
      <c r="G98" s="31"/>
      <c r="I98" s="7"/>
      <c r="J98" s="11"/>
    </row>
    <row r="99" spans="1:6" ht="12.75">
      <c r="A99" s="31" t="s">
        <v>819</v>
      </c>
      <c r="B99" s="31" t="s">
        <v>1587</v>
      </c>
      <c r="C99" s="7" t="s">
        <v>296</v>
      </c>
      <c r="D99" s="11" t="s">
        <v>1879</v>
      </c>
      <c r="E99" s="33">
        <v>0.5</v>
      </c>
      <c r="F99" s="1" t="s">
        <v>1441</v>
      </c>
    </row>
    <row r="100" spans="1:6" ht="12.75">
      <c r="A100" s="31" t="s">
        <v>819</v>
      </c>
      <c r="B100" s="31" t="s">
        <v>1587</v>
      </c>
      <c r="C100" s="7" t="s">
        <v>298</v>
      </c>
      <c r="D100" s="11" t="s">
        <v>1880</v>
      </c>
      <c r="E100" s="33">
        <v>0.5</v>
      </c>
      <c r="F100" s="1" t="s">
        <v>1441</v>
      </c>
    </row>
    <row r="101" spans="1:6" ht="12.75">
      <c r="A101" s="31" t="s">
        <v>819</v>
      </c>
      <c r="B101" s="31" t="s">
        <v>1587</v>
      </c>
      <c r="C101" s="7" t="s">
        <v>300</v>
      </c>
      <c r="D101" s="11" t="s">
        <v>1881</v>
      </c>
      <c r="E101" s="33">
        <v>0.5</v>
      </c>
      <c r="F101" s="1" t="s">
        <v>1441</v>
      </c>
    </row>
    <row r="102" spans="1:6" ht="12.75">
      <c r="A102" s="31" t="s">
        <v>819</v>
      </c>
      <c r="B102" s="31" t="s">
        <v>1587</v>
      </c>
      <c r="C102" s="7" t="s">
        <v>302</v>
      </c>
      <c r="D102" s="11" t="s">
        <v>1882</v>
      </c>
      <c r="E102" s="33">
        <v>0.5</v>
      </c>
      <c r="F102" s="1" t="s">
        <v>1441</v>
      </c>
    </row>
    <row r="103" spans="1:6" ht="12.75">
      <c r="A103" s="31" t="s">
        <v>819</v>
      </c>
      <c r="B103" s="31" t="s">
        <v>1587</v>
      </c>
      <c r="C103" s="7" t="s">
        <v>304</v>
      </c>
      <c r="D103" s="11" t="s">
        <v>1883</v>
      </c>
      <c r="E103" s="33">
        <v>0.5</v>
      </c>
      <c r="F103" s="1" t="s">
        <v>1441</v>
      </c>
    </row>
    <row r="104" spans="1:6" ht="12.75">
      <c r="A104" s="31" t="s">
        <v>819</v>
      </c>
      <c r="B104" s="31" t="s">
        <v>1587</v>
      </c>
      <c r="C104" s="7" t="s">
        <v>306</v>
      </c>
      <c r="D104" s="11" t="s">
        <v>1884</v>
      </c>
      <c r="E104" s="33">
        <v>0.5</v>
      </c>
      <c r="F104" s="1" t="s">
        <v>1441</v>
      </c>
    </row>
    <row r="105" spans="1:6" ht="12.75">
      <c r="A105" s="31" t="s">
        <v>819</v>
      </c>
      <c r="B105" s="31" t="s">
        <v>1587</v>
      </c>
      <c r="C105" s="7" t="s">
        <v>308</v>
      </c>
      <c r="D105" s="11" t="s">
        <v>1885</v>
      </c>
      <c r="E105" s="33">
        <v>0.5</v>
      </c>
      <c r="F105" s="1" t="s">
        <v>1441</v>
      </c>
    </row>
    <row r="106" spans="1:6" ht="12.75">
      <c r="A106" s="31" t="s">
        <v>819</v>
      </c>
      <c r="B106" s="31" t="s">
        <v>1587</v>
      </c>
      <c r="C106" s="7" t="s">
        <v>310</v>
      </c>
      <c r="D106" s="11" t="s">
        <v>1886</v>
      </c>
      <c r="E106" s="33">
        <v>0.5</v>
      </c>
      <c r="F106" s="1" t="s">
        <v>1441</v>
      </c>
    </row>
    <row r="107" spans="1:8" ht="12.75">
      <c r="A107" s="31" t="s">
        <v>819</v>
      </c>
      <c r="B107" s="31" t="s">
        <v>1587</v>
      </c>
      <c r="C107" s="7" t="s">
        <v>312</v>
      </c>
      <c r="D107" s="11" t="s">
        <v>1887</v>
      </c>
      <c r="E107" s="33">
        <v>0.5</v>
      </c>
      <c r="F107" s="1" t="s">
        <v>1441</v>
      </c>
      <c r="H107" s="1"/>
    </row>
    <row r="108" spans="1:9" ht="12.75">
      <c r="A108" s="31" t="s">
        <v>819</v>
      </c>
      <c r="B108" s="31" t="s">
        <v>1587</v>
      </c>
      <c r="C108" s="7" t="s">
        <v>314</v>
      </c>
      <c r="D108" s="11" t="s">
        <v>1888</v>
      </c>
      <c r="E108" s="33">
        <v>0.5</v>
      </c>
      <c r="F108" s="1" t="s">
        <v>1441</v>
      </c>
      <c r="G108" s="1"/>
      <c r="H108" s="1"/>
      <c r="I108" s="7"/>
    </row>
    <row r="109" spans="1:9" ht="12.75">
      <c r="A109" s="1" t="s">
        <v>1889</v>
      </c>
      <c r="B109" s="11" t="s">
        <v>1473</v>
      </c>
      <c r="C109" s="7" t="s">
        <v>274</v>
      </c>
      <c r="D109" s="11" t="s">
        <v>1890</v>
      </c>
      <c r="E109" s="33">
        <v>0.96</v>
      </c>
      <c r="F109" s="1" t="s">
        <v>1441</v>
      </c>
      <c r="G109" s="1"/>
      <c r="H109" s="1"/>
      <c r="I109" s="7"/>
    </row>
    <row r="110" spans="1:9" ht="12.75">
      <c r="A110" s="1" t="s">
        <v>1889</v>
      </c>
      <c r="B110" s="11" t="s">
        <v>1473</v>
      </c>
      <c r="C110" s="7" t="s">
        <v>276</v>
      </c>
      <c r="D110" s="11" t="s">
        <v>1891</v>
      </c>
      <c r="E110" s="33">
        <v>0.96</v>
      </c>
      <c r="F110" s="1" t="s">
        <v>1441</v>
      </c>
      <c r="G110" s="1"/>
      <c r="H110" s="31"/>
      <c r="I110" s="7"/>
    </row>
    <row r="111" spans="1:9" ht="12.75">
      <c r="A111" s="31" t="s">
        <v>559</v>
      </c>
      <c r="B111" s="11" t="s">
        <v>1605</v>
      </c>
      <c r="C111" s="7" t="s">
        <v>2</v>
      </c>
      <c r="D111" s="1" t="s">
        <v>1606</v>
      </c>
      <c r="E111" s="33">
        <v>0.66</v>
      </c>
      <c r="F111" s="1" t="s">
        <v>1441</v>
      </c>
      <c r="G111" s="31"/>
      <c r="H111" s="31"/>
      <c r="I111" s="7"/>
    </row>
    <row r="112" spans="1:9" ht="12.75">
      <c r="A112" s="31" t="s">
        <v>559</v>
      </c>
      <c r="B112" s="11" t="s">
        <v>1605</v>
      </c>
      <c r="C112" s="7" t="s">
        <v>9</v>
      </c>
      <c r="D112" s="1" t="s">
        <v>1607</v>
      </c>
      <c r="E112" s="33">
        <v>0.66</v>
      </c>
      <c r="F112" s="1" t="s">
        <v>1441</v>
      </c>
      <c r="G112" s="31"/>
      <c r="H112" s="31"/>
      <c r="I112" s="7"/>
    </row>
    <row r="113" spans="1:9" ht="12.75">
      <c r="A113" s="31" t="s">
        <v>559</v>
      </c>
      <c r="B113" s="11" t="s">
        <v>1605</v>
      </c>
      <c r="C113" s="7" t="s">
        <v>34</v>
      </c>
      <c r="D113" s="1" t="s">
        <v>1608</v>
      </c>
      <c r="E113" s="33">
        <v>0.2</v>
      </c>
      <c r="F113" s="1" t="s">
        <v>1441</v>
      </c>
      <c r="G113" s="31"/>
      <c r="H113" s="31"/>
      <c r="I113" s="7"/>
    </row>
    <row r="114" spans="1:9" ht="12.75">
      <c r="A114" s="31" t="s">
        <v>559</v>
      </c>
      <c r="B114" s="11" t="s">
        <v>1605</v>
      </c>
      <c r="C114" s="7" t="s">
        <v>36</v>
      </c>
      <c r="D114" s="1" t="s">
        <v>1609</v>
      </c>
      <c r="E114" s="33">
        <v>0.2</v>
      </c>
      <c r="F114" s="1" t="s">
        <v>1441</v>
      </c>
      <c r="G114" s="31"/>
      <c r="H114" s="31"/>
      <c r="I114" s="7"/>
    </row>
    <row r="115" spans="1:9" ht="12.75">
      <c r="A115" s="1" t="s">
        <v>643</v>
      </c>
      <c r="B115" s="11" t="s">
        <v>2072</v>
      </c>
      <c r="C115" s="7" t="s">
        <v>96</v>
      </c>
      <c r="D115" s="1" t="s">
        <v>2101</v>
      </c>
      <c r="E115" s="33">
        <v>0.9</v>
      </c>
      <c r="F115" s="1" t="s">
        <v>1441</v>
      </c>
      <c r="G115" s="31"/>
      <c r="H115" s="31"/>
      <c r="I115" s="7"/>
    </row>
    <row r="116" spans="1:9" ht="12.75">
      <c r="A116" s="1" t="s">
        <v>643</v>
      </c>
      <c r="B116" s="11" t="s">
        <v>1610</v>
      </c>
      <c r="C116" s="7" t="s">
        <v>124</v>
      </c>
      <c r="D116" s="1" t="s">
        <v>2102</v>
      </c>
      <c r="E116" s="33">
        <v>0.5</v>
      </c>
      <c r="F116" s="1" t="s">
        <v>1441</v>
      </c>
      <c r="G116" s="31"/>
      <c r="H116" s="31"/>
      <c r="I116" s="7"/>
    </row>
    <row r="117" spans="1:9" ht="12.75">
      <c r="A117" s="1" t="s">
        <v>1892</v>
      </c>
      <c r="B117" s="11" t="s">
        <v>1473</v>
      </c>
      <c r="C117" s="7" t="s">
        <v>278</v>
      </c>
      <c r="D117" s="11" t="s">
        <v>1893</v>
      </c>
      <c r="E117" s="33">
        <v>0.96</v>
      </c>
      <c r="F117" s="1" t="s">
        <v>1441</v>
      </c>
      <c r="G117" s="31"/>
      <c r="H117" s="31"/>
      <c r="I117" s="7"/>
    </row>
    <row r="118" spans="1:9" ht="12.75">
      <c r="A118" s="1" t="s">
        <v>1892</v>
      </c>
      <c r="B118" s="11" t="s">
        <v>1473</v>
      </c>
      <c r="C118" s="7" t="s">
        <v>280</v>
      </c>
      <c r="D118" s="11" t="s">
        <v>1894</v>
      </c>
      <c r="E118" s="33">
        <v>0.96</v>
      </c>
      <c r="F118" s="1" t="s">
        <v>1441</v>
      </c>
      <c r="G118" s="31"/>
      <c r="H118" s="31"/>
      <c r="I118" s="7"/>
    </row>
    <row r="119" spans="1:9" ht="12.75">
      <c r="A119" t="s">
        <v>1615</v>
      </c>
      <c r="B119" t="s">
        <v>1617</v>
      </c>
      <c r="C119" s="7" t="s">
        <v>516</v>
      </c>
      <c r="D119"/>
      <c r="E119" s="29">
        <v>0.9</v>
      </c>
      <c r="F119" s="30" t="s">
        <v>1441</v>
      </c>
      <c r="G119" s="31"/>
      <c r="H119" s="31"/>
      <c r="I119" s="7"/>
    </row>
    <row r="120" spans="1:10" ht="12.75">
      <c r="A120" s="1" t="s">
        <v>843</v>
      </c>
      <c r="B120" s="11" t="s">
        <v>1525</v>
      </c>
      <c r="C120" s="7" t="s">
        <v>374</v>
      </c>
      <c r="D120" s="11" t="s">
        <v>373</v>
      </c>
      <c r="E120" s="33">
        <v>0.9</v>
      </c>
      <c r="F120" s="1" t="s">
        <v>1441</v>
      </c>
      <c r="G120" s="31"/>
      <c r="H120" s="31"/>
      <c r="I120" s="7"/>
      <c r="J120" s="11"/>
    </row>
    <row r="121" spans="1:10" ht="12.75">
      <c r="A121" s="31" t="s">
        <v>1637</v>
      </c>
      <c r="B121" s="11" t="s">
        <v>1895</v>
      </c>
      <c r="C121" s="7" t="s">
        <v>342</v>
      </c>
      <c r="D121" s="11" t="s">
        <v>1585</v>
      </c>
      <c r="E121" s="33">
        <v>0.9</v>
      </c>
      <c r="F121" s="1" t="s">
        <v>1441</v>
      </c>
      <c r="G121" s="31"/>
      <c r="H121" s="31"/>
      <c r="I121" s="7"/>
      <c r="J121" s="11"/>
    </row>
    <row r="122" spans="1:10" ht="12.75">
      <c r="A122" s="31" t="s">
        <v>1637</v>
      </c>
      <c r="B122" s="31" t="s">
        <v>1621</v>
      </c>
      <c r="C122" s="7" t="s">
        <v>318</v>
      </c>
      <c r="D122" s="11" t="s">
        <v>1569</v>
      </c>
      <c r="E122" s="33">
        <v>0.9</v>
      </c>
      <c r="F122" s="1" t="s">
        <v>1441</v>
      </c>
      <c r="G122" s="31"/>
      <c r="H122" s="31"/>
      <c r="I122" s="7"/>
      <c r="J122" s="11"/>
    </row>
    <row r="123" spans="1:10" ht="12.75">
      <c r="A123" s="31" t="s">
        <v>1637</v>
      </c>
      <c r="B123" s="31" t="s">
        <v>1621</v>
      </c>
      <c r="C123" s="7" t="s">
        <v>320</v>
      </c>
      <c r="D123" s="11" t="s">
        <v>1570</v>
      </c>
      <c r="E123" s="33">
        <v>0.9</v>
      </c>
      <c r="F123" s="1" t="s">
        <v>1441</v>
      </c>
      <c r="G123" s="31"/>
      <c r="H123" s="1"/>
      <c r="I123" s="7"/>
      <c r="J123" s="11"/>
    </row>
    <row r="124" spans="1:10" ht="12.75">
      <c r="A124" s="31" t="s">
        <v>1637</v>
      </c>
      <c r="B124" s="31" t="s">
        <v>1621</v>
      </c>
      <c r="C124" s="7" t="s">
        <v>322</v>
      </c>
      <c r="D124" s="11" t="s">
        <v>1863</v>
      </c>
      <c r="E124" s="33">
        <v>0.9</v>
      </c>
      <c r="F124" s="1" t="s">
        <v>1441</v>
      </c>
      <c r="G124" s="1"/>
      <c r="I124" s="7"/>
      <c r="J124" s="1"/>
    </row>
    <row r="125" spans="1:6" ht="12.75">
      <c r="A125" s="31" t="s">
        <v>1637</v>
      </c>
      <c r="B125" s="31" t="s">
        <v>1621</v>
      </c>
      <c r="C125" s="7" t="s">
        <v>324</v>
      </c>
      <c r="D125" s="11" t="s">
        <v>1575</v>
      </c>
      <c r="E125" s="33">
        <v>0.9</v>
      </c>
      <c r="F125" s="1" t="s">
        <v>1441</v>
      </c>
    </row>
    <row r="126" spans="1:6" ht="12.75">
      <c r="A126" s="31" t="s">
        <v>1637</v>
      </c>
      <c r="B126" s="31" t="s">
        <v>1621</v>
      </c>
      <c r="C126" s="7" t="s">
        <v>326</v>
      </c>
      <c r="D126" s="11" t="s">
        <v>1864</v>
      </c>
      <c r="E126" s="33">
        <v>0.9</v>
      </c>
      <c r="F126" s="1" t="s">
        <v>1441</v>
      </c>
    </row>
    <row r="127" spans="1:6" ht="12.75">
      <c r="A127" s="31" t="s">
        <v>1637</v>
      </c>
      <c r="B127" s="31" t="s">
        <v>1621</v>
      </c>
      <c r="C127" s="7" t="s">
        <v>328</v>
      </c>
      <c r="D127" s="11" t="s">
        <v>1579</v>
      </c>
      <c r="E127" s="33">
        <v>0.9</v>
      </c>
      <c r="F127" s="1" t="s">
        <v>1441</v>
      </c>
    </row>
    <row r="128" spans="1:6" ht="12.75">
      <c r="A128" s="31" t="s">
        <v>1637</v>
      </c>
      <c r="B128" s="31" t="s">
        <v>1628</v>
      </c>
      <c r="C128" s="7" t="s">
        <v>330</v>
      </c>
      <c r="D128" s="11" t="s">
        <v>1580</v>
      </c>
      <c r="E128" s="33">
        <v>0.9</v>
      </c>
      <c r="F128" s="1" t="s">
        <v>1441</v>
      </c>
    </row>
    <row r="129" spans="1:6" ht="12.75">
      <c r="A129" s="31" t="s">
        <v>1637</v>
      </c>
      <c r="B129" s="11" t="s">
        <v>1628</v>
      </c>
      <c r="C129" s="7" t="s">
        <v>332</v>
      </c>
      <c r="D129" s="11" t="s">
        <v>1582</v>
      </c>
      <c r="E129" s="33">
        <v>0.9</v>
      </c>
      <c r="F129" s="1" t="s">
        <v>1441</v>
      </c>
    </row>
    <row r="130" spans="1:6" ht="12.75">
      <c r="A130" s="31" t="s">
        <v>1637</v>
      </c>
      <c r="B130" s="11" t="s">
        <v>1628</v>
      </c>
      <c r="C130" s="7" t="s">
        <v>334</v>
      </c>
      <c r="D130" s="11" t="s">
        <v>1602</v>
      </c>
      <c r="E130" s="33">
        <v>0.9</v>
      </c>
      <c r="F130" s="1" t="s">
        <v>1441</v>
      </c>
    </row>
    <row r="131" spans="1:6" ht="12.75">
      <c r="A131" s="31" t="s">
        <v>1637</v>
      </c>
      <c r="B131" s="11" t="s">
        <v>1628</v>
      </c>
      <c r="C131" s="7" t="s">
        <v>336</v>
      </c>
      <c r="D131" s="11" t="s">
        <v>1603</v>
      </c>
      <c r="E131" s="33">
        <v>0.9</v>
      </c>
      <c r="F131" s="1" t="s">
        <v>1441</v>
      </c>
    </row>
    <row r="132" spans="1:6" ht="12.75">
      <c r="A132" s="31" t="s">
        <v>1637</v>
      </c>
      <c r="B132" s="11" t="s">
        <v>1628</v>
      </c>
      <c r="C132" s="7" t="s">
        <v>338</v>
      </c>
      <c r="D132" s="11" t="s">
        <v>1866</v>
      </c>
      <c r="E132" s="33">
        <v>0.9</v>
      </c>
      <c r="F132" s="1" t="s">
        <v>1441</v>
      </c>
    </row>
    <row r="133" spans="1:6" ht="12.75">
      <c r="A133" s="31" t="s">
        <v>1637</v>
      </c>
      <c r="B133" s="11" t="s">
        <v>1628</v>
      </c>
      <c r="C133" s="7" t="s">
        <v>340</v>
      </c>
      <c r="D133" s="11" t="s">
        <v>1867</v>
      </c>
      <c r="E133" s="33">
        <v>0.9</v>
      </c>
      <c r="F133" s="1" t="s">
        <v>1441</v>
      </c>
    </row>
    <row r="134" spans="1:6" ht="12.75">
      <c r="A134" s="31" t="s">
        <v>1637</v>
      </c>
      <c r="B134" s="11" t="s">
        <v>1896</v>
      </c>
      <c r="C134" s="7" t="s">
        <v>368</v>
      </c>
      <c r="D134" s="11" t="s">
        <v>1586</v>
      </c>
      <c r="E134" s="33">
        <v>0.9</v>
      </c>
      <c r="F134" s="1" t="s">
        <v>1441</v>
      </c>
    </row>
    <row r="135" spans="1:6" ht="12.75">
      <c r="A135" s="31" t="s">
        <v>1637</v>
      </c>
      <c r="B135" s="31" t="s">
        <v>1641</v>
      </c>
      <c r="C135" s="7" t="s">
        <v>344</v>
      </c>
      <c r="D135" s="11" t="s">
        <v>1558</v>
      </c>
      <c r="E135" s="33">
        <v>0.9</v>
      </c>
      <c r="F135" s="1" t="s">
        <v>1441</v>
      </c>
    </row>
    <row r="136" spans="1:6" ht="12.75">
      <c r="A136" s="31" t="s">
        <v>1637</v>
      </c>
      <c r="B136" s="31" t="s">
        <v>1641</v>
      </c>
      <c r="C136" s="7" t="s">
        <v>346</v>
      </c>
      <c r="D136" s="11" t="s">
        <v>1561</v>
      </c>
      <c r="E136" s="33">
        <v>0.9</v>
      </c>
      <c r="F136" s="1" t="s">
        <v>1441</v>
      </c>
    </row>
    <row r="137" spans="1:6" ht="12.75">
      <c r="A137" s="31" t="s">
        <v>1637</v>
      </c>
      <c r="B137" s="31" t="s">
        <v>1641</v>
      </c>
      <c r="C137" s="7" t="s">
        <v>348</v>
      </c>
      <c r="D137" s="11" t="s">
        <v>1564</v>
      </c>
      <c r="E137" s="33">
        <v>0.9</v>
      </c>
      <c r="F137" s="1" t="s">
        <v>1441</v>
      </c>
    </row>
    <row r="138" spans="1:6" ht="12.75">
      <c r="A138" s="31" t="s">
        <v>1637</v>
      </c>
      <c r="B138" s="31" t="s">
        <v>1641</v>
      </c>
      <c r="C138" s="7" t="s">
        <v>350</v>
      </c>
      <c r="D138" s="11" t="s">
        <v>1567</v>
      </c>
      <c r="E138" s="33">
        <v>0.9</v>
      </c>
      <c r="F138" s="1" t="s">
        <v>1441</v>
      </c>
    </row>
    <row r="139" spans="1:6" ht="12.75">
      <c r="A139" s="31" t="s">
        <v>1637</v>
      </c>
      <c r="B139" s="31" t="s">
        <v>1641</v>
      </c>
      <c r="C139" s="7" t="s">
        <v>352</v>
      </c>
      <c r="D139" s="11" t="s">
        <v>1898</v>
      </c>
      <c r="E139" s="33">
        <v>0.9</v>
      </c>
      <c r="F139" s="1" t="s">
        <v>1441</v>
      </c>
    </row>
    <row r="140" spans="1:6" ht="12.75">
      <c r="A140" s="31" t="s">
        <v>1637</v>
      </c>
      <c r="B140" s="31" t="s">
        <v>1641</v>
      </c>
      <c r="C140" s="7" t="s">
        <v>354</v>
      </c>
      <c r="D140" s="11" t="s">
        <v>1899</v>
      </c>
      <c r="E140" s="33">
        <v>0.9</v>
      </c>
      <c r="F140" s="1" t="s">
        <v>1441</v>
      </c>
    </row>
    <row r="141" spans="1:6" ht="12.75">
      <c r="A141" s="31" t="s">
        <v>1637</v>
      </c>
      <c r="B141" s="31" t="s">
        <v>1642</v>
      </c>
      <c r="C141" s="7" t="s">
        <v>356</v>
      </c>
      <c r="D141" s="11" t="s">
        <v>1900</v>
      </c>
      <c r="E141" s="33">
        <v>0.9</v>
      </c>
      <c r="F141" s="1" t="s">
        <v>1441</v>
      </c>
    </row>
    <row r="142" spans="1:6" ht="12.75">
      <c r="A142" s="31" t="s">
        <v>1637</v>
      </c>
      <c r="B142" s="31" t="s">
        <v>1642</v>
      </c>
      <c r="C142" s="7" t="s">
        <v>358</v>
      </c>
      <c r="D142" s="11" t="s">
        <v>1644</v>
      </c>
      <c r="E142" s="33">
        <v>0.9</v>
      </c>
      <c r="F142" s="1" t="s">
        <v>1441</v>
      </c>
    </row>
    <row r="143" spans="1:6" ht="12.75">
      <c r="A143" s="31" t="s">
        <v>1637</v>
      </c>
      <c r="B143" s="31" t="s">
        <v>1642</v>
      </c>
      <c r="C143" s="7" t="s">
        <v>360</v>
      </c>
      <c r="D143" s="11" t="s">
        <v>1645</v>
      </c>
      <c r="E143" s="33">
        <v>0.9</v>
      </c>
      <c r="F143" s="1" t="s">
        <v>1441</v>
      </c>
    </row>
    <row r="144" spans="1:6" ht="12.75">
      <c r="A144" s="31" t="s">
        <v>1637</v>
      </c>
      <c r="B144" s="31" t="s">
        <v>1642</v>
      </c>
      <c r="C144" s="7" t="s">
        <v>362</v>
      </c>
      <c r="D144" s="11" t="s">
        <v>1901</v>
      </c>
      <c r="E144" s="33">
        <v>0.9</v>
      </c>
      <c r="F144" s="1" t="s">
        <v>1441</v>
      </c>
    </row>
    <row r="145" spans="1:6" ht="12.75">
      <c r="A145" s="31" t="s">
        <v>1637</v>
      </c>
      <c r="B145" s="31" t="s">
        <v>1642</v>
      </c>
      <c r="C145" s="7" t="s">
        <v>364</v>
      </c>
      <c r="D145" s="11" t="s">
        <v>1902</v>
      </c>
      <c r="E145" s="33">
        <v>0.9</v>
      </c>
      <c r="F145" s="1" t="s">
        <v>1441</v>
      </c>
    </row>
    <row r="146" spans="1:6" ht="12.75">
      <c r="A146" s="31" t="s">
        <v>1637</v>
      </c>
      <c r="B146" s="31" t="s">
        <v>1642</v>
      </c>
      <c r="C146" s="7" t="s">
        <v>366</v>
      </c>
      <c r="D146" s="11" t="s">
        <v>1903</v>
      </c>
      <c r="E146" s="33">
        <v>0.9</v>
      </c>
      <c r="F146" s="1" t="s">
        <v>1441</v>
      </c>
    </row>
    <row r="147" spans="1:6" ht="12.75">
      <c r="A147" s="1" t="s">
        <v>1904</v>
      </c>
      <c r="B147" s="11" t="s">
        <v>1473</v>
      </c>
      <c r="C147" s="7" t="s">
        <v>282</v>
      </c>
      <c r="D147" s="11" t="s">
        <v>1905</v>
      </c>
      <c r="E147" s="33">
        <v>0.96</v>
      </c>
      <c r="F147" s="1" t="s">
        <v>1441</v>
      </c>
    </row>
    <row r="148" spans="1:8" ht="12.75">
      <c r="A148" s="1" t="s">
        <v>1904</v>
      </c>
      <c r="B148" s="11" t="s">
        <v>1473</v>
      </c>
      <c r="C148" s="7" t="s">
        <v>284</v>
      </c>
      <c r="D148" s="11" t="s">
        <v>1906</v>
      </c>
      <c r="E148" s="33">
        <v>0.96</v>
      </c>
      <c r="F148" s="1" t="s">
        <v>1441</v>
      </c>
      <c r="H148" s="1"/>
    </row>
    <row r="149" spans="1:12" ht="12.75">
      <c r="A149" s="31" t="s">
        <v>1646</v>
      </c>
      <c r="B149" s="11" t="s">
        <v>1647</v>
      </c>
      <c r="C149" s="7" t="s">
        <v>88</v>
      </c>
      <c r="D149" s="1" t="s">
        <v>2103</v>
      </c>
      <c r="E149" s="33">
        <v>0.96</v>
      </c>
      <c r="F149" s="1" t="s">
        <v>1441</v>
      </c>
      <c r="G149" s="1"/>
      <c r="H149" s="11"/>
      <c r="I149" s="7"/>
      <c r="J149" s="1"/>
      <c r="K149" s="33"/>
      <c r="L149" s="1"/>
    </row>
    <row r="150" spans="1:12" ht="12.75">
      <c r="A150" s="31" t="s">
        <v>1646</v>
      </c>
      <c r="B150" s="11" t="s">
        <v>1647</v>
      </c>
      <c r="C150" s="7" t="s">
        <v>91</v>
      </c>
      <c r="D150" s="1" t="s">
        <v>2103</v>
      </c>
      <c r="E150" s="33">
        <v>0.96</v>
      </c>
      <c r="F150" s="1" t="s">
        <v>1441</v>
      </c>
      <c r="G150" s="1"/>
      <c r="H150" s="11"/>
      <c r="I150" s="7"/>
      <c r="J150" s="11"/>
      <c r="K150" s="33"/>
      <c r="L150" s="1"/>
    </row>
    <row r="151" spans="1:12" ht="12.75">
      <c r="A151" s="31" t="s">
        <v>1646</v>
      </c>
      <c r="B151" s="11" t="s">
        <v>1647</v>
      </c>
      <c r="C151" s="7" t="s">
        <v>93</v>
      </c>
      <c r="D151" s="1" t="s">
        <v>2103</v>
      </c>
      <c r="E151" s="33">
        <v>0.96</v>
      </c>
      <c r="F151" s="1" t="s">
        <v>1441</v>
      </c>
      <c r="G151" s="1"/>
      <c r="H151" s="11"/>
      <c r="I151" s="7"/>
      <c r="J151" s="11"/>
      <c r="K151" s="33"/>
      <c r="L151" s="1"/>
    </row>
    <row r="152" spans="1:12" ht="12.75">
      <c r="A152" s="1" t="s">
        <v>1650</v>
      </c>
      <c r="B152" s="11" t="s">
        <v>1908</v>
      </c>
      <c r="C152" s="7" t="s">
        <v>71</v>
      </c>
      <c r="D152" s="11" t="s">
        <v>1909</v>
      </c>
      <c r="E152" s="33">
        <v>0.96</v>
      </c>
      <c r="F152" s="1" t="s">
        <v>1441</v>
      </c>
      <c r="G152" s="1"/>
      <c r="H152" s="11"/>
      <c r="I152" s="7"/>
      <c r="J152" s="11"/>
      <c r="K152" s="33"/>
      <c r="L152" s="1"/>
    </row>
    <row r="153" spans="1:12" ht="12.75">
      <c r="A153" s="1" t="s">
        <v>1650</v>
      </c>
      <c r="B153" s="11" t="s">
        <v>517</v>
      </c>
      <c r="C153" s="7" t="s">
        <v>518</v>
      </c>
      <c r="D153" s="11"/>
      <c r="E153" s="33">
        <v>0.9</v>
      </c>
      <c r="F153" s="1" t="s">
        <v>1441</v>
      </c>
      <c r="G153" s="1"/>
      <c r="H153" s="11"/>
      <c r="I153" s="7"/>
      <c r="J153" s="11"/>
      <c r="K153" s="33"/>
      <c r="L153" s="1"/>
    </row>
    <row r="154" spans="1:12" ht="12.75">
      <c r="A154" s="1" t="s">
        <v>1650</v>
      </c>
      <c r="B154" s="11" t="s">
        <v>519</v>
      </c>
      <c r="C154" s="7" t="s">
        <v>520</v>
      </c>
      <c r="D154" s="11"/>
      <c r="E154" s="33">
        <v>0.9</v>
      </c>
      <c r="F154" s="1" t="s">
        <v>1441</v>
      </c>
      <c r="G154" s="1"/>
      <c r="H154" s="1"/>
      <c r="I154" s="7"/>
      <c r="J154" s="11"/>
      <c r="K154" s="33"/>
      <c r="L154" s="1"/>
    </row>
    <row r="155" spans="1:12" ht="12.75">
      <c r="A155" s="1" t="s">
        <v>1650</v>
      </c>
      <c r="B155" s="11" t="s">
        <v>519</v>
      </c>
      <c r="C155" s="7" t="s">
        <v>521</v>
      </c>
      <c r="D155" s="11"/>
      <c r="E155" s="33">
        <v>0.9</v>
      </c>
      <c r="F155" s="1" t="s">
        <v>1441</v>
      </c>
      <c r="G155" s="1"/>
      <c r="I155" s="7"/>
      <c r="J155" s="1"/>
      <c r="K155" s="33"/>
      <c r="L155" s="1"/>
    </row>
    <row r="156" spans="1:6" ht="12.75">
      <c r="A156" s="1" t="s">
        <v>1650</v>
      </c>
      <c r="B156" s="11" t="s">
        <v>522</v>
      </c>
      <c r="C156" s="7" t="s">
        <v>523</v>
      </c>
      <c r="D156" s="11"/>
      <c r="E156" s="33">
        <v>0.9</v>
      </c>
      <c r="F156" s="1" t="s">
        <v>1441</v>
      </c>
    </row>
    <row r="157" spans="1:6" ht="12.75">
      <c r="A157" s="31" t="s">
        <v>716</v>
      </c>
      <c r="B157" s="31" t="s">
        <v>1655</v>
      </c>
      <c r="C157" s="7" t="s">
        <v>182</v>
      </c>
      <c r="D157" s="11" t="s">
        <v>1656</v>
      </c>
      <c r="E157" s="33">
        <v>0.5</v>
      </c>
      <c r="F157" s="1" t="s">
        <v>1441</v>
      </c>
    </row>
    <row r="158" spans="1:6" ht="12.75">
      <c r="A158" s="31" t="s">
        <v>716</v>
      </c>
      <c r="B158" s="31" t="s">
        <v>1910</v>
      </c>
      <c r="C158" s="7" t="s">
        <v>184</v>
      </c>
      <c r="D158" s="11" t="s">
        <v>1657</v>
      </c>
      <c r="E158" s="33">
        <v>0.5</v>
      </c>
      <c r="F158" s="1" t="s">
        <v>1441</v>
      </c>
    </row>
    <row r="159" spans="1:6" ht="12.75">
      <c r="A159" s="31" t="s">
        <v>716</v>
      </c>
      <c r="B159" s="31" t="s">
        <v>1910</v>
      </c>
      <c r="C159" s="7" t="s">
        <v>186</v>
      </c>
      <c r="D159" s="11" t="s">
        <v>1658</v>
      </c>
      <c r="E159" s="33">
        <v>0.5</v>
      </c>
      <c r="F159" s="1" t="s">
        <v>1441</v>
      </c>
    </row>
    <row r="160" spans="1:6" ht="12.75">
      <c r="A160" s="31" t="s">
        <v>716</v>
      </c>
      <c r="B160" s="31" t="s">
        <v>1910</v>
      </c>
      <c r="C160" s="7" t="s">
        <v>188</v>
      </c>
      <c r="D160" s="11" t="s">
        <v>1659</v>
      </c>
      <c r="E160" s="33">
        <v>0.5</v>
      </c>
      <c r="F160" s="1" t="s">
        <v>1441</v>
      </c>
    </row>
    <row r="161" spans="1:6" ht="12.75">
      <c r="A161" s="31" t="s">
        <v>716</v>
      </c>
      <c r="B161" s="31" t="s">
        <v>1910</v>
      </c>
      <c r="C161" s="7" t="s">
        <v>190</v>
      </c>
      <c r="D161" s="11" t="s">
        <v>1660</v>
      </c>
      <c r="E161" s="33">
        <v>0.5</v>
      </c>
      <c r="F161" s="1" t="s">
        <v>1441</v>
      </c>
    </row>
    <row r="162" spans="1:6" ht="12.75">
      <c r="A162" s="31" t="s">
        <v>716</v>
      </c>
      <c r="B162" s="31" t="s">
        <v>1910</v>
      </c>
      <c r="C162" s="7" t="s">
        <v>192</v>
      </c>
      <c r="D162" s="11" t="s">
        <v>1661</v>
      </c>
      <c r="E162" s="33">
        <v>0.5</v>
      </c>
      <c r="F162" s="1" t="s">
        <v>1441</v>
      </c>
    </row>
    <row r="163" spans="1:6" ht="12.75">
      <c r="A163" s="31" t="s">
        <v>716</v>
      </c>
      <c r="B163" s="31" t="s">
        <v>1911</v>
      </c>
      <c r="C163" s="7" t="s">
        <v>194</v>
      </c>
      <c r="D163" s="11" t="s">
        <v>1663</v>
      </c>
      <c r="E163" s="33">
        <v>0.5</v>
      </c>
      <c r="F163" s="1" t="s">
        <v>1441</v>
      </c>
    </row>
    <row r="164" spans="1:12" ht="12.75">
      <c r="A164" s="31" t="s">
        <v>716</v>
      </c>
      <c r="B164" s="31" t="s">
        <v>1911</v>
      </c>
      <c r="C164" s="7" t="s">
        <v>196</v>
      </c>
      <c r="D164" s="11" t="s">
        <v>1664</v>
      </c>
      <c r="E164" s="33">
        <v>0.5</v>
      </c>
      <c r="F164" s="1" t="s">
        <v>1441</v>
      </c>
      <c r="L164" s="19"/>
    </row>
    <row r="165" spans="1:6" ht="12.75">
      <c r="A165" s="31" t="s">
        <v>716</v>
      </c>
      <c r="B165" s="31" t="s">
        <v>1911</v>
      </c>
      <c r="C165" s="7" t="s">
        <v>198</v>
      </c>
      <c r="D165" s="11" t="s">
        <v>1665</v>
      </c>
      <c r="E165" s="33">
        <v>0.5</v>
      </c>
      <c r="F165" s="1" t="s">
        <v>1441</v>
      </c>
    </row>
    <row r="166" spans="1:6" ht="12.75">
      <c r="A166" s="31" t="s">
        <v>716</v>
      </c>
      <c r="B166" s="31" t="s">
        <v>1911</v>
      </c>
      <c r="C166" s="7" t="s">
        <v>200</v>
      </c>
      <c r="D166" s="11" t="s">
        <v>1666</v>
      </c>
      <c r="E166" s="33">
        <v>0.5</v>
      </c>
      <c r="F166" s="1" t="s">
        <v>1441</v>
      </c>
    </row>
    <row r="167" spans="1:6" ht="12.75">
      <c r="A167" s="31" t="s">
        <v>716</v>
      </c>
      <c r="B167" s="31" t="s">
        <v>1911</v>
      </c>
      <c r="C167" s="7" t="s">
        <v>202</v>
      </c>
      <c r="D167" s="11" t="s">
        <v>1667</v>
      </c>
      <c r="E167" s="33">
        <v>0.5</v>
      </c>
      <c r="F167" s="1" t="s">
        <v>1441</v>
      </c>
    </row>
    <row r="168" spans="1:6" ht="12.75">
      <c r="A168" s="31" t="s">
        <v>716</v>
      </c>
      <c r="B168" s="31" t="s">
        <v>1911</v>
      </c>
      <c r="C168" s="7" t="s">
        <v>204</v>
      </c>
      <c r="D168" s="11" t="s">
        <v>1668</v>
      </c>
      <c r="E168" s="33">
        <v>0.5</v>
      </c>
      <c r="F168" s="1" t="s">
        <v>1441</v>
      </c>
    </row>
    <row r="169" spans="1:6" ht="12.75">
      <c r="A169" s="1" t="s">
        <v>736</v>
      </c>
      <c r="B169" s="11" t="s">
        <v>1669</v>
      </c>
      <c r="C169" s="7" t="s">
        <v>206</v>
      </c>
      <c r="D169" s="11" t="s">
        <v>2104</v>
      </c>
      <c r="E169" s="33">
        <v>0.9</v>
      </c>
      <c r="F169" s="1" t="s">
        <v>1441</v>
      </c>
    </row>
    <row r="170" spans="1:6" ht="12.75">
      <c r="A170" s="1" t="s">
        <v>1671</v>
      </c>
      <c r="B170" s="11" t="s">
        <v>1473</v>
      </c>
      <c r="C170" s="7" t="s">
        <v>286</v>
      </c>
      <c r="D170" s="11" t="s">
        <v>1913</v>
      </c>
      <c r="E170" s="33">
        <v>0.96</v>
      </c>
      <c r="F170" s="1" t="s">
        <v>1441</v>
      </c>
    </row>
    <row r="171" spans="1:6" ht="12.75">
      <c r="A171" s="1" t="s">
        <v>1674</v>
      </c>
      <c r="B171" s="11" t="s">
        <v>1675</v>
      </c>
      <c r="C171" s="7" t="s">
        <v>1451</v>
      </c>
      <c r="D171" s="11"/>
      <c r="F171" s="1" t="s">
        <v>1441</v>
      </c>
    </row>
    <row r="172" spans="1:6" ht="12.75">
      <c r="A172" s="1" t="s">
        <v>1676</v>
      </c>
      <c r="B172" s="11" t="s">
        <v>1616</v>
      </c>
      <c r="C172" s="7" t="s">
        <v>1451</v>
      </c>
      <c r="F172" s="1" t="s">
        <v>1441</v>
      </c>
    </row>
    <row r="173" spans="1:6" ht="12.75">
      <c r="A173" s="1" t="s">
        <v>1679</v>
      </c>
      <c r="B173" s="11" t="s">
        <v>1914</v>
      </c>
      <c r="C173" s="7" t="s">
        <v>1451</v>
      </c>
      <c r="F173" s="1" t="s">
        <v>1441</v>
      </c>
    </row>
    <row r="174" spans="1:6" ht="12.75">
      <c r="A174" s="31" t="s">
        <v>688</v>
      </c>
      <c r="B174" s="31" t="s">
        <v>1681</v>
      </c>
      <c r="C174" s="7" t="s">
        <v>1543</v>
      </c>
      <c r="F174" s="1" t="s">
        <v>1441</v>
      </c>
    </row>
    <row r="175" spans="1:6" ht="12.75">
      <c r="A175" s="31" t="s">
        <v>688</v>
      </c>
      <c r="B175" s="31" t="s">
        <v>1682</v>
      </c>
      <c r="C175" s="7" t="s">
        <v>1543</v>
      </c>
      <c r="F175" s="1" t="s">
        <v>1441</v>
      </c>
    </row>
    <row r="176" spans="1:6" ht="12.75">
      <c r="A176" s="1" t="s">
        <v>713</v>
      </c>
      <c r="B176" s="11" t="s">
        <v>1915</v>
      </c>
      <c r="D176" s="1" t="s">
        <v>205</v>
      </c>
      <c r="E176" s="33">
        <v>0.9</v>
      </c>
      <c r="F176" s="1" t="s">
        <v>1441</v>
      </c>
    </row>
    <row r="177" spans="1:6" ht="12.75">
      <c r="A177" s="1" t="s">
        <v>713</v>
      </c>
      <c r="B177" s="31" t="s">
        <v>1916</v>
      </c>
      <c r="C177" s="7" t="s">
        <v>1684</v>
      </c>
      <c r="E177" s="33">
        <v>0.9</v>
      </c>
      <c r="F177" s="1" t="s">
        <v>1441</v>
      </c>
    </row>
    <row r="178" spans="1:6" ht="12.75">
      <c r="A178" s="1" t="s">
        <v>713</v>
      </c>
      <c r="B178" s="11" t="s">
        <v>1617</v>
      </c>
      <c r="C178" s="7" t="s">
        <v>1678</v>
      </c>
      <c r="E178" s="33">
        <v>0.8</v>
      </c>
      <c r="F178" s="1" t="s">
        <v>1441</v>
      </c>
    </row>
    <row r="179" spans="1:6" ht="12.75">
      <c r="A179" s="1" t="s">
        <v>713</v>
      </c>
      <c r="B179" s="11" t="s">
        <v>1917</v>
      </c>
      <c r="C179" s="7" t="s">
        <v>262</v>
      </c>
      <c r="D179" s="11" t="s">
        <v>1687</v>
      </c>
      <c r="E179" s="33">
        <v>0.9</v>
      </c>
      <c r="F179" s="1" t="s">
        <v>1441</v>
      </c>
    </row>
    <row r="180" spans="1:6" ht="12.75">
      <c r="A180" s="1" t="s">
        <v>786</v>
      </c>
      <c r="B180" s="11" t="s">
        <v>1525</v>
      </c>
      <c r="C180" s="7" t="s">
        <v>264</v>
      </c>
      <c r="D180" s="11" t="s">
        <v>1692</v>
      </c>
      <c r="E180" s="33">
        <v>0.8</v>
      </c>
      <c r="F180" s="1" t="s">
        <v>1441</v>
      </c>
    </row>
    <row r="181" spans="1:6" ht="12.75">
      <c r="A181" s="1" t="s">
        <v>786</v>
      </c>
      <c r="B181" s="11" t="s">
        <v>1918</v>
      </c>
      <c r="C181" s="7" t="s">
        <v>260</v>
      </c>
      <c r="D181" s="11" t="s">
        <v>1690</v>
      </c>
      <c r="E181" s="33">
        <v>0.9</v>
      </c>
      <c r="F181" s="1" t="s">
        <v>1441</v>
      </c>
    </row>
    <row r="182" spans="1:6" ht="12.75">
      <c r="A182" s="1" t="s">
        <v>1694</v>
      </c>
      <c r="B182" s="1" t="s">
        <v>1919</v>
      </c>
      <c r="F182" s="1" t="s">
        <v>1441</v>
      </c>
    </row>
    <row r="183" spans="1:6" ht="12.75">
      <c r="A183" s="1" t="s">
        <v>1696</v>
      </c>
      <c r="B183" s="11" t="s">
        <v>1473</v>
      </c>
      <c r="C183" s="7" t="s">
        <v>288</v>
      </c>
      <c r="D183" s="11" t="s">
        <v>1920</v>
      </c>
      <c r="E183" s="33">
        <v>0.96</v>
      </c>
      <c r="F183" s="1" t="s">
        <v>1441</v>
      </c>
    </row>
    <row r="184" spans="1:6" ht="12.75">
      <c r="A184" s="31" t="s">
        <v>1699</v>
      </c>
      <c r="B184" s="11" t="s">
        <v>1921</v>
      </c>
      <c r="C184" s="7" t="s">
        <v>1714</v>
      </c>
      <c r="D184" s="12"/>
      <c r="E184" s="29">
        <v>0.95</v>
      </c>
      <c r="F184" s="30" t="s">
        <v>1441</v>
      </c>
    </row>
    <row r="185" spans="1:6" ht="12.75">
      <c r="A185" s="1" t="s">
        <v>1699</v>
      </c>
      <c r="B185" s="11" t="s">
        <v>1700</v>
      </c>
      <c r="C185" s="7" t="s">
        <v>74</v>
      </c>
      <c r="D185" s="11" t="s">
        <v>1922</v>
      </c>
      <c r="E185" s="33">
        <v>1</v>
      </c>
      <c r="F185" s="1" t="s">
        <v>1441</v>
      </c>
    </row>
    <row r="186" spans="1:6" ht="12.75">
      <c r="A186" s="1" t="s">
        <v>1702</v>
      </c>
      <c r="B186" s="11" t="s">
        <v>1706</v>
      </c>
      <c r="C186" s="7" t="s">
        <v>77</v>
      </c>
      <c r="D186" s="11" t="s">
        <v>1923</v>
      </c>
      <c r="E186" s="33">
        <v>1</v>
      </c>
      <c r="F186" s="1" t="s">
        <v>1441</v>
      </c>
    </row>
    <row r="187" spans="1:6" ht="12.75">
      <c r="A187" s="1" t="s">
        <v>1702</v>
      </c>
      <c r="B187" s="11" t="s">
        <v>1924</v>
      </c>
      <c r="C187" s="7" t="s">
        <v>80</v>
      </c>
      <c r="D187" s="11" t="s">
        <v>1925</v>
      </c>
      <c r="E187" s="33">
        <v>0.8</v>
      </c>
      <c r="F187" s="1" t="s">
        <v>1441</v>
      </c>
    </row>
    <row r="188" spans="1:6" ht="12.75">
      <c r="A188" s="1" t="s">
        <v>1702</v>
      </c>
      <c r="B188" s="11" t="s">
        <v>1506</v>
      </c>
      <c r="C188" s="7" t="s">
        <v>180</v>
      </c>
      <c r="D188" s="11" t="s">
        <v>1926</v>
      </c>
      <c r="E188" s="33">
        <v>0.8</v>
      </c>
      <c r="F188" s="1" t="s">
        <v>1441</v>
      </c>
    </row>
    <row r="189" spans="1:6" ht="12.75">
      <c r="A189" s="1" t="s">
        <v>627</v>
      </c>
      <c r="B189" s="11" t="s">
        <v>1927</v>
      </c>
      <c r="C189" s="7" t="s">
        <v>140</v>
      </c>
      <c r="D189" s="1" t="s">
        <v>2105</v>
      </c>
      <c r="E189" s="33">
        <v>0.5</v>
      </c>
      <c r="F189" s="1" t="s">
        <v>1441</v>
      </c>
    </row>
    <row r="190" spans="1:6" ht="12.75">
      <c r="A190" s="1" t="s">
        <v>627</v>
      </c>
      <c r="B190" s="11" t="s">
        <v>1927</v>
      </c>
      <c r="C190" s="7" t="s">
        <v>142</v>
      </c>
      <c r="D190" s="1" t="s">
        <v>2106</v>
      </c>
      <c r="E190" s="33">
        <v>0.5</v>
      </c>
      <c r="F190" s="1" t="s">
        <v>1441</v>
      </c>
    </row>
    <row r="191" spans="1:6" ht="12.75">
      <c r="A191" s="1" t="s">
        <v>627</v>
      </c>
      <c r="B191" s="11" t="s">
        <v>1927</v>
      </c>
      <c r="C191" s="7" t="s">
        <v>144</v>
      </c>
      <c r="D191" s="1" t="s">
        <v>2107</v>
      </c>
      <c r="E191" s="33">
        <v>0.5</v>
      </c>
      <c r="F191" s="1" t="s">
        <v>1441</v>
      </c>
    </row>
    <row r="192" spans="1:6" ht="12.75">
      <c r="A192" s="1" t="s">
        <v>627</v>
      </c>
      <c r="B192" s="11" t="s">
        <v>1927</v>
      </c>
      <c r="C192" s="7" t="s">
        <v>146</v>
      </c>
      <c r="D192" s="1" t="s">
        <v>2108</v>
      </c>
      <c r="E192" s="33">
        <v>0.5</v>
      </c>
      <c r="F192" s="1" t="s">
        <v>1441</v>
      </c>
    </row>
    <row r="193" spans="1:6" ht="12.75">
      <c r="A193" s="1" t="s">
        <v>627</v>
      </c>
      <c r="B193" s="11" t="s">
        <v>1927</v>
      </c>
      <c r="C193" s="7" t="s">
        <v>148</v>
      </c>
      <c r="D193" s="1" t="s">
        <v>2109</v>
      </c>
      <c r="E193" s="33">
        <v>0.5</v>
      </c>
      <c r="F193" s="1" t="s">
        <v>1441</v>
      </c>
    </row>
    <row r="194" spans="1:6" ht="12.75">
      <c r="A194" s="1" t="s">
        <v>627</v>
      </c>
      <c r="B194" s="11" t="s">
        <v>1927</v>
      </c>
      <c r="C194" s="7" t="s">
        <v>150</v>
      </c>
      <c r="D194" s="1" t="s">
        <v>2110</v>
      </c>
      <c r="E194" s="33">
        <v>0.5</v>
      </c>
      <c r="F194" s="1" t="s">
        <v>1441</v>
      </c>
    </row>
    <row r="195" spans="1:6" ht="12.75">
      <c r="A195" s="1" t="s">
        <v>627</v>
      </c>
      <c r="B195" s="11" t="s">
        <v>2111</v>
      </c>
      <c r="C195" s="7" t="s">
        <v>99</v>
      </c>
      <c r="D195" s="1" t="s">
        <v>2112</v>
      </c>
      <c r="E195" s="33">
        <v>0.5</v>
      </c>
      <c r="F195" s="1" t="s">
        <v>1441</v>
      </c>
    </row>
    <row r="196" spans="1:6" ht="12.75">
      <c r="A196" s="1" t="s">
        <v>627</v>
      </c>
      <c r="B196" s="11" t="s">
        <v>2111</v>
      </c>
      <c r="C196" s="7" t="s">
        <v>102</v>
      </c>
      <c r="D196" s="1" t="s">
        <v>2113</v>
      </c>
      <c r="E196" s="33">
        <v>0.5</v>
      </c>
      <c r="F196" s="1" t="s">
        <v>1441</v>
      </c>
    </row>
    <row r="197" spans="1:6" ht="12.75">
      <c r="A197" s="1" t="s">
        <v>627</v>
      </c>
      <c r="B197" s="11" t="s">
        <v>2111</v>
      </c>
      <c r="C197" s="7" t="s">
        <v>104</v>
      </c>
      <c r="D197" s="1" t="s">
        <v>2114</v>
      </c>
      <c r="E197" s="33">
        <v>0.5</v>
      </c>
      <c r="F197" s="1" t="s">
        <v>1441</v>
      </c>
    </row>
    <row r="198" spans="1:6" ht="12.75">
      <c r="A198" s="1" t="s">
        <v>627</v>
      </c>
      <c r="B198" s="11" t="s">
        <v>2111</v>
      </c>
      <c r="C198" s="7" t="s">
        <v>107</v>
      </c>
      <c r="D198" s="1" t="s">
        <v>2115</v>
      </c>
      <c r="E198" s="33">
        <v>0.9</v>
      </c>
      <c r="F198" s="1" t="s">
        <v>1441</v>
      </c>
    </row>
    <row r="199" spans="1:6" ht="12.75">
      <c r="A199" s="1" t="s">
        <v>627</v>
      </c>
      <c r="B199" s="11" t="s">
        <v>2111</v>
      </c>
      <c r="C199" s="7" t="s">
        <v>109</v>
      </c>
      <c r="D199" s="1" t="s">
        <v>1943</v>
      </c>
      <c r="E199" s="33">
        <v>0.9</v>
      </c>
      <c r="F199" s="1" t="s">
        <v>1441</v>
      </c>
    </row>
    <row r="200" spans="1:6" ht="12.75">
      <c r="A200" s="1" t="s">
        <v>627</v>
      </c>
      <c r="B200" s="11" t="s">
        <v>2111</v>
      </c>
      <c r="C200" s="7" t="s">
        <v>113</v>
      </c>
      <c r="D200" s="1" t="s">
        <v>1944</v>
      </c>
      <c r="E200" s="33">
        <v>0.9</v>
      </c>
      <c r="F200" s="1" t="s">
        <v>1441</v>
      </c>
    </row>
    <row r="201" spans="1:6" ht="12.75">
      <c r="A201" s="1" t="s">
        <v>627</v>
      </c>
      <c r="B201" s="11" t="s">
        <v>2111</v>
      </c>
      <c r="C201" s="7" t="s">
        <v>116</v>
      </c>
      <c r="D201" s="1" t="s">
        <v>2116</v>
      </c>
      <c r="E201" s="33">
        <v>0.9</v>
      </c>
      <c r="F201" s="1" t="s">
        <v>1441</v>
      </c>
    </row>
    <row r="202" spans="1:6" ht="12.75">
      <c r="A202" s="1" t="s">
        <v>627</v>
      </c>
      <c r="B202" s="11" t="s">
        <v>2111</v>
      </c>
      <c r="C202" s="7" t="s">
        <v>119</v>
      </c>
      <c r="D202" s="1" t="s">
        <v>2117</v>
      </c>
      <c r="E202" s="33">
        <v>0.9</v>
      </c>
      <c r="F202" s="1" t="s">
        <v>1441</v>
      </c>
    </row>
    <row r="203" spans="1:6" ht="12.75">
      <c r="A203" s="1" t="s">
        <v>627</v>
      </c>
      <c r="B203" s="11" t="s">
        <v>2111</v>
      </c>
      <c r="C203" s="7" t="s">
        <v>122</v>
      </c>
      <c r="D203" s="1" t="s">
        <v>2118</v>
      </c>
      <c r="E203" s="33">
        <v>0.9</v>
      </c>
      <c r="F203" s="1" t="s">
        <v>1441</v>
      </c>
    </row>
    <row r="204" spans="1:6" ht="12.75">
      <c r="A204" s="1" t="s">
        <v>627</v>
      </c>
      <c r="B204" s="11" t="s">
        <v>1719</v>
      </c>
      <c r="C204" s="7" t="s">
        <v>83</v>
      </c>
      <c r="D204" s="11" t="s">
        <v>1945</v>
      </c>
      <c r="E204" s="33">
        <v>0.96</v>
      </c>
      <c r="F204" s="1" t="s">
        <v>1441</v>
      </c>
    </row>
    <row r="205" spans="1:6" ht="12.75">
      <c r="A205" s="1" t="s">
        <v>627</v>
      </c>
      <c r="B205" s="11" t="s">
        <v>1719</v>
      </c>
      <c r="C205" s="7" t="s">
        <v>85</v>
      </c>
      <c r="D205" s="11" t="s">
        <v>1946</v>
      </c>
      <c r="E205" s="33">
        <v>0.96</v>
      </c>
      <c r="F205" s="1" t="s">
        <v>1441</v>
      </c>
    </row>
    <row r="206" spans="1:6" ht="12.75">
      <c r="A206" t="s">
        <v>627</v>
      </c>
      <c r="B206" s="12" t="s">
        <v>1729</v>
      </c>
      <c r="C206" s="7" t="s">
        <v>513</v>
      </c>
      <c r="D206" s="12"/>
      <c r="E206" s="29">
        <v>0.7</v>
      </c>
      <c r="F206" t="s">
        <v>1441</v>
      </c>
    </row>
    <row r="207" spans="1:6" ht="12.75">
      <c r="A207" t="s">
        <v>627</v>
      </c>
      <c r="B207" s="12" t="s">
        <v>1729</v>
      </c>
      <c r="C207" s="7" t="s">
        <v>512</v>
      </c>
      <c r="D207"/>
      <c r="E207" s="29">
        <v>0.7</v>
      </c>
      <c r="F207" t="s">
        <v>1441</v>
      </c>
    </row>
    <row r="208" spans="1:6" ht="12.75">
      <c r="A208" s="1" t="s">
        <v>627</v>
      </c>
      <c r="B208" s="11" t="s">
        <v>1947</v>
      </c>
      <c r="D208" s="11" t="s">
        <v>1948</v>
      </c>
      <c r="F208" s="1" t="s">
        <v>1441</v>
      </c>
    </row>
    <row r="209" spans="1:6" ht="12.75">
      <c r="A209" s="1" t="s">
        <v>627</v>
      </c>
      <c r="B209" s="11" t="s">
        <v>1949</v>
      </c>
      <c r="D209" s="11" t="s">
        <v>1950</v>
      </c>
      <c r="E209" s="33">
        <v>0.9</v>
      </c>
      <c r="F209" s="1" t="s">
        <v>1441</v>
      </c>
    </row>
    <row r="210" spans="1:6" ht="12.75">
      <c r="A210" s="1" t="s">
        <v>761</v>
      </c>
      <c r="B210" s="11" t="s">
        <v>1730</v>
      </c>
      <c r="C210" s="7" t="s">
        <v>164</v>
      </c>
      <c r="D210" s="11" t="s">
        <v>1951</v>
      </c>
      <c r="E210" s="33">
        <v>0.96</v>
      </c>
      <c r="F210" s="1" t="s">
        <v>1441</v>
      </c>
    </row>
    <row r="211" spans="1:6" ht="12.75">
      <c r="A211" s="1" t="s">
        <v>761</v>
      </c>
      <c r="B211" s="11" t="s">
        <v>1730</v>
      </c>
      <c r="C211" s="7" t="s">
        <v>166</v>
      </c>
      <c r="D211" s="11" t="s">
        <v>1952</v>
      </c>
      <c r="E211" s="33">
        <v>0.96</v>
      </c>
      <c r="F211" s="1" t="s">
        <v>1441</v>
      </c>
    </row>
    <row r="212" spans="1:6" ht="12.75">
      <c r="A212" s="1" t="s">
        <v>761</v>
      </c>
      <c r="B212" s="11" t="s">
        <v>1733</v>
      </c>
      <c r="C212" s="7" t="s">
        <v>168</v>
      </c>
      <c r="D212" s="11" t="s">
        <v>1953</v>
      </c>
      <c r="E212" s="33">
        <v>0.96</v>
      </c>
      <c r="F212" s="1" t="s">
        <v>1441</v>
      </c>
    </row>
    <row r="213" spans="1:6" ht="12.75">
      <c r="A213" s="1" t="s">
        <v>761</v>
      </c>
      <c r="B213" s="11" t="s">
        <v>1954</v>
      </c>
      <c r="C213" s="7" t="s">
        <v>232</v>
      </c>
      <c r="D213" s="11" t="s">
        <v>2119</v>
      </c>
      <c r="F213" s="1" t="s">
        <v>1441</v>
      </c>
    </row>
    <row r="214" spans="1:6" ht="12.75">
      <c r="A214" s="31" t="s">
        <v>1739</v>
      </c>
      <c r="B214" s="41" t="s">
        <v>1740</v>
      </c>
      <c r="C214" s="7" t="s">
        <v>208</v>
      </c>
      <c r="D214" s="11" t="s">
        <v>1701</v>
      </c>
      <c r="E214" s="33">
        <v>0.9</v>
      </c>
      <c r="F214" s="1" t="s">
        <v>1441</v>
      </c>
    </row>
    <row r="215" spans="1:6" ht="12.75">
      <c r="A215" s="31" t="s">
        <v>1739</v>
      </c>
      <c r="B215" s="41" t="s">
        <v>1740</v>
      </c>
      <c r="C215" s="7" t="s">
        <v>210</v>
      </c>
      <c r="D215" s="11" t="s">
        <v>1704</v>
      </c>
      <c r="E215" s="33">
        <v>0.9</v>
      </c>
      <c r="F215" s="1" t="s">
        <v>1441</v>
      </c>
    </row>
    <row r="216" spans="1:6" ht="12.75">
      <c r="A216" s="31" t="s">
        <v>1739</v>
      </c>
      <c r="B216" s="41" t="s">
        <v>1740</v>
      </c>
      <c r="C216" s="7" t="s">
        <v>212</v>
      </c>
      <c r="D216" s="11" t="s">
        <v>1705</v>
      </c>
      <c r="E216" s="33">
        <v>0.9</v>
      </c>
      <c r="F216" s="1" t="s">
        <v>1441</v>
      </c>
    </row>
    <row r="217" spans="1:6" ht="12.75">
      <c r="A217" s="31" t="s">
        <v>1739</v>
      </c>
      <c r="B217" s="41" t="s">
        <v>1740</v>
      </c>
      <c r="C217" s="7" t="s">
        <v>214</v>
      </c>
      <c r="D217" s="11" t="s">
        <v>1707</v>
      </c>
      <c r="E217" s="33">
        <v>0.9</v>
      </c>
      <c r="F217" s="1" t="s">
        <v>1441</v>
      </c>
    </row>
    <row r="218" spans="1:6" ht="12.75">
      <c r="A218" s="31" t="s">
        <v>1739</v>
      </c>
      <c r="B218" s="41" t="s">
        <v>1740</v>
      </c>
      <c r="C218" s="7" t="s">
        <v>216</v>
      </c>
      <c r="D218" s="11" t="s">
        <v>1708</v>
      </c>
      <c r="E218" s="33">
        <v>0.9</v>
      </c>
      <c r="F218" s="1" t="s">
        <v>1441</v>
      </c>
    </row>
    <row r="219" spans="1:6" ht="12.75">
      <c r="A219" s="31" t="s">
        <v>1739</v>
      </c>
      <c r="B219" s="41" t="s">
        <v>1740</v>
      </c>
      <c r="C219" s="7" t="s">
        <v>218</v>
      </c>
      <c r="D219" s="11" t="s">
        <v>1712</v>
      </c>
      <c r="E219" s="33">
        <v>0.9</v>
      </c>
      <c r="F219" t="s">
        <v>1441</v>
      </c>
    </row>
    <row r="220" spans="1:6" ht="12.75">
      <c r="A220" s="1" t="s">
        <v>1747</v>
      </c>
      <c r="B220" s="11" t="s">
        <v>1473</v>
      </c>
      <c r="C220" s="7" t="s">
        <v>170</v>
      </c>
      <c r="D220" s="11" t="s">
        <v>1955</v>
      </c>
      <c r="E220" s="33">
        <v>0.96</v>
      </c>
      <c r="F220" t="s">
        <v>1441</v>
      </c>
    </row>
    <row r="221" spans="1:6" ht="12.75">
      <c r="A221" s="1" t="s">
        <v>761</v>
      </c>
      <c r="B221" s="11" t="s">
        <v>1738</v>
      </c>
      <c r="C221" s="7" t="s">
        <v>258</v>
      </c>
      <c r="D221" s="11" t="s">
        <v>1711</v>
      </c>
      <c r="E221" s="33">
        <v>0.5</v>
      </c>
      <c r="F221" s="1" t="s">
        <v>1441</v>
      </c>
    </row>
    <row r="222" spans="1:6" ht="12.75">
      <c r="A222" s="31" t="s">
        <v>1749</v>
      </c>
      <c r="B222" s="11" t="s">
        <v>1750</v>
      </c>
      <c r="C222" s="7" t="s">
        <v>220</v>
      </c>
      <c r="D222" s="11" t="s">
        <v>1720</v>
      </c>
      <c r="E222" s="33">
        <v>0.9</v>
      </c>
      <c r="F222" s="1" t="s">
        <v>1441</v>
      </c>
    </row>
    <row r="223" spans="1:11" ht="12.75">
      <c r="A223" s="31" t="s">
        <v>1749</v>
      </c>
      <c r="B223" s="11" t="s">
        <v>1750</v>
      </c>
      <c r="C223" s="7" t="s">
        <v>222</v>
      </c>
      <c r="D223" s="11" t="s">
        <v>1721</v>
      </c>
      <c r="E223" s="33">
        <v>0.9</v>
      </c>
      <c r="F223" s="1" t="s">
        <v>1441</v>
      </c>
      <c r="K223" s="37"/>
    </row>
    <row r="224" spans="1:13" ht="12.75">
      <c r="A224" s="31" t="s">
        <v>1749</v>
      </c>
      <c r="B224" s="11" t="s">
        <v>1750</v>
      </c>
      <c r="C224" s="7" t="s">
        <v>224</v>
      </c>
      <c r="D224" s="11" t="s">
        <v>1723</v>
      </c>
      <c r="E224" s="33">
        <v>0.9</v>
      </c>
      <c r="F224" s="1" t="s">
        <v>1441</v>
      </c>
      <c r="M224" s="12"/>
    </row>
    <row r="225" spans="1:13" ht="12.75">
      <c r="A225" s="31" t="s">
        <v>1749</v>
      </c>
      <c r="B225" s="11" t="s">
        <v>1750</v>
      </c>
      <c r="C225" s="7" t="s">
        <v>226</v>
      </c>
      <c r="D225" s="11" t="s">
        <v>1724</v>
      </c>
      <c r="E225" s="33">
        <v>0.9</v>
      </c>
      <c r="F225" s="1" t="s">
        <v>1441</v>
      </c>
      <c r="M225" s="12"/>
    </row>
    <row r="226" spans="1:6" ht="12.75">
      <c r="A226" s="31" t="s">
        <v>1749</v>
      </c>
      <c r="B226" s="11" t="s">
        <v>1750</v>
      </c>
      <c r="C226" s="7" t="s">
        <v>228</v>
      </c>
      <c r="D226" s="11" t="s">
        <v>1731</v>
      </c>
      <c r="E226" s="33">
        <v>0.9</v>
      </c>
      <c r="F226" s="1" t="s">
        <v>1441</v>
      </c>
    </row>
    <row r="227" spans="1:6" ht="12.75">
      <c r="A227" s="31" t="s">
        <v>1749</v>
      </c>
      <c r="B227" s="11" t="s">
        <v>1750</v>
      </c>
      <c r="C227" s="7" t="s">
        <v>230</v>
      </c>
      <c r="D227" s="11" t="s">
        <v>1732</v>
      </c>
      <c r="E227" s="33">
        <v>0.9</v>
      </c>
      <c r="F227" s="1" t="s">
        <v>1441</v>
      </c>
    </row>
    <row r="228" spans="1:6" ht="12.75">
      <c r="A228" s="1" t="s">
        <v>1757</v>
      </c>
      <c r="B228" s="11" t="s">
        <v>1473</v>
      </c>
      <c r="C228" s="7" t="s">
        <v>172</v>
      </c>
      <c r="D228" s="11" t="s">
        <v>1957</v>
      </c>
      <c r="E228" s="33">
        <v>0.96</v>
      </c>
      <c r="F228" s="1" t="s">
        <v>1441</v>
      </c>
    </row>
    <row r="229" spans="1:6" ht="12.75">
      <c r="A229" s="1" t="s">
        <v>1759</v>
      </c>
      <c r="B229" s="11" t="s">
        <v>1958</v>
      </c>
      <c r="C229" s="7" t="s">
        <v>154</v>
      </c>
      <c r="D229" s="11" t="s">
        <v>153</v>
      </c>
      <c r="E229" s="33">
        <v>0.9</v>
      </c>
      <c r="F229" s="1" t="s">
        <v>1441</v>
      </c>
    </row>
    <row r="230" spans="1:6" ht="12.75">
      <c r="A230" s="31" t="s">
        <v>1761</v>
      </c>
      <c r="B230" s="11" t="s">
        <v>1762</v>
      </c>
      <c r="C230" s="7" t="s">
        <v>234</v>
      </c>
      <c r="D230" s="11" t="s">
        <v>1652</v>
      </c>
      <c r="E230" s="33">
        <v>0.9</v>
      </c>
      <c r="F230" s="1" t="s">
        <v>1441</v>
      </c>
    </row>
    <row r="231" spans="1:6" ht="12.75">
      <c r="A231" s="31" t="s">
        <v>1761</v>
      </c>
      <c r="B231" s="11" t="s">
        <v>1959</v>
      </c>
      <c r="C231" s="7" t="s">
        <v>236</v>
      </c>
      <c r="D231" s="11" t="s">
        <v>1960</v>
      </c>
      <c r="E231" s="33">
        <v>0.9</v>
      </c>
      <c r="F231" s="1" t="s">
        <v>1441</v>
      </c>
    </row>
    <row r="232" spans="1:6" ht="12.75">
      <c r="A232" s="31" t="s">
        <v>1761</v>
      </c>
      <c r="B232" s="11" t="s">
        <v>1959</v>
      </c>
      <c r="C232" s="7" t="s">
        <v>238</v>
      </c>
      <c r="D232" s="11" t="s">
        <v>1697</v>
      </c>
      <c r="E232" s="33">
        <v>0.9</v>
      </c>
      <c r="F232" s="1" t="s">
        <v>1441</v>
      </c>
    </row>
    <row r="233" spans="1:6" ht="12.75">
      <c r="A233" s="31" t="s">
        <v>1761</v>
      </c>
      <c r="B233" s="11" t="s">
        <v>1959</v>
      </c>
      <c r="C233" s="7" t="s">
        <v>240</v>
      </c>
      <c r="D233" s="11" t="s">
        <v>1698</v>
      </c>
      <c r="E233" s="33">
        <v>0.9</v>
      </c>
      <c r="F233" s="1" t="s">
        <v>1441</v>
      </c>
    </row>
    <row r="234" spans="1:6" ht="12.75">
      <c r="A234" s="31" t="s">
        <v>1761</v>
      </c>
      <c r="B234" s="11" t="s">
        <v>1959</v>
      </c>
      <c r="C234" s="7" t="s">
        <v>242</v>
      </c>
      <c r="D234" s="11" t="s">
        <v>1734</v>
      </c>
      <c r="E234" s="33">
        <v>0.9</v>
      </c>
      <c r="F234" s="1" t="s">
        <v>1441</v>
      </c>
    </row>
    <row r="235" spans="1:6" ht="12.75">
      <c r="A235" s="31" t="s">
        <v>1761</v>
      </c>
      <c r="B235" s="11" t="s">
        <v>1959</v>
      </c>
      <c r="C235" s="7" t="s">
        <v>244</v>
      </c>
      <c r="D235" s="11" t="s">
        <v>1748</v>
      </c>
      <c r="E235" s="33">
        <v>0.9</v>
      </c>
      <c r="F235" s="1" t="s">
        <v>1441</v>
      </c>
    </row>
    <row r="236" spans="1:6" ht="12.75">
      <c r="A236" s="1" t="s">
        <v>1763</v>
      </c>
      <c r="B236" s="11" t="s">
        <v>1473</v>
      </c>
      <c r="C236" s="7" t="s">
        <v>174</v>
      </c>
      <c r="D236" s="11" t="s">
        <v>1961</v>
      </c>
      <c r="E236" s="33">
        <v>0.96</v>
      </c>
      <c r="F236" s="1" t="s">
        <v>1441</v>
      </c>
    </row>
    <row r="237" spans="1:6" ht="12.75">
      <c r="A237" s="1" t="s">
        <v>1765</v>
      </c>
      <c r="B237" s="11" t="s">
        <v>487</v>
      </c>
      <c r="C237" s="7" t="s">
        <v>488</v>
      </c>
      <c r="D237" s="11" t="s">
        <v>487</v>
      </c>
      <c r="E237" s="33">
        <v>0.9</v>
      </c>
      <c r="F237" s="1" t="s">
        <v>1441</v>
      </c>
    </row>
    <row r="238" spans="1:6" ht="12.75">
      <c r="A238" s="31" t="s">
        <v>1768</v>
      </c>
      <c r="B238" s="11" t="s">
        <v>1962</v>
      </c>
      <c r="C238" s="7" t="s">
        <v>246</v>
      </c>
      <c r="D238" s="11" t="s">
        <v>1758</v>
      </c>
      <c r="E238" s="54"/>
      <c r="F238" s="1" t="s">
        <v>1441</v>
      </c>
    </row>
    <row r="239" spans="1:6" ht="12.75">
      <c r="A239" s="31" t="s">
        <v>1768</v>
      </c>
      <c r="B239" s="11" t="s">
        <v>1963</v>
      </c>
      <c r="C239" s="7" t="s">
        <v>248</v>
      </c>
      <c r="D239" s="11" t="s">
        <v>1764</v>
      </c>
      <c r="E239" s="54"/>
      <c r="F239" s="1" t="s">
        <v>1441</v>
      </c>
    </row>
    <row r="240" spans="1:6" ht="12.75">
      <c r="A240" s="31" t="s">
        <v>1768</v>
      </c>
      <c r="B240" s="11" t="s">
        <v>1963</v>
      </c>
      <c r="C240" s="7" t="s">
        <v>250</v>
      </c>
      <c r="D240" s="11" t="s">
        <v>1771</v>
      </c>
      <c r="E240" s="54"/>
      <c r="F240" s="1" t="s">
        <v>1441</v>
      </c>
    </row>
    <row r="241" spans="1:10" ht="12.75">
      <c r="A241" s="31" t="s">
        <v>1768</v>
      </c>
      <c r="B241" s="11" t="s">
        <v>1963</v>
      </c>
      <c r="C241" s="7" t="s">
        <v>252</v>
      </c>
      <c r="D241" s="11" t="s">
        <v>1775</v>
      </c>
      <c r="E241" s="54"/>
      <c r="F241" s="1" t="s">
        <v>1441</v>
      </c>
      <c r="H241" s="12"/>
      <c r="J241" s="12"/>
    </row>
    <row r="242" spans="1:10" ht="12.75">
      <c r="A242" s="31" t="s">
        <v>1768</v>
      </c>
      <c r="B242" s="11" t="s">
        <v>1963</v>
      </c>
      <c r="C242" s="7" t="s">
        <v>254</v>
      </c>
      <c r="D242" s="11" t="s">
        <v>1777</v>
      </c>
      <c r="E242" s="54"/>
      <c r="F242" s="1" t="s">
        <v>1441</v>
      </c>
      <c r="H242" s="12"/>
      <c r="J242" s="12"/>
    </row>
    <row r="243" spans="1:6" ht="12.75">
      <c r="A243" s="31" t="s">
        <v>1768</v>
      </c>
      <c r="B243" s="11" t="s">
        <v>1963</v>
      </c>
      <c r="C243" s="7" t="s">
        <v>256</v>
      </c>
      <c r="D243" s="11" t="s">
        <v>1779</v>
      </c>
      <c r="E243" s="54"/>
      <c r="F243" s="1" t="s">
        <v>1441</v>
      </c>
    </row>
    <row r="244" spans="1:6" ht="12.75">
      <c r="A244" s="1" t="s">
        <v>1770</v>
      </c>
      <c r="B244" s="11" t="s">
        <v>1473</v>
      </c>
      <c r="C244" s="7" t="s">
        <v>176</v>
      </c>
      <c r="D244" s="11" t="s">
        <v>1964</v>
      </c>
      <c r="E244" s="33">
        <v>0.96</v>
      </c>
      <c r="F244" s="1" t="s">
        <v>1441</v>
      </c>
    </row>
    <row r="245" spans="1:6" ht="12.75">
      <c r="A245" s="1" t="s">
        <v>1772</v>
      </c>
      <c r="B245" s="11" t="s">
        <v>489</v>
      </c>
      <c r="C245" s="7" t="s">
        <v>490</v>
      </c>
      <c r="D245" s="11" t="s">
        <v>489</v>
      </c>
      <c r="E245" s="33">
        <v>0.9</v>
      </c>
      <c r="F245" s="1" t="s">
        <v>1441</v>
      </c>
    </row>
    <row r="246" spans="1:6" ht="12.75">
      <c r="A246" s="1" t="s">
        <v>1965</v>
      </c>
      <c r="B246" s="11" t="s">
        <v>1473</v>
      </c>
      <c r="C246" s="7" t="s">
        <v>178</v>
      </c>
      <c r="D246" s="11" t="s">
        <v>1966</v>
      </c>
      <c r="E246" s="33">
        <v>0.96</v>
      </c>
      <c r="F246" s="1" t="s">
        <v>1441</v>
      </c>
    </row>
    <row r="247" spans="1:6" ht="12.75">
      <c r="A247" s="1" t="s">
        <v>1967</v>
      </c>
      <c r="B247" s="1" t="s">
        <v>1780</v>
      </c>
      <c r="C247" s="7" t="s">
        <v>53</v>
      </c>
      <c r="D247" s="1" t="s">
        <v>1781</v>
      </c>
      <c r="F247" s="1" t="s">
        <v>1441</v>
      </c>
    </row>
    <row r="248" spans="1:6" ht="12.75">
      <c r="A248" s="1" t="s">
        <v>1780</v>
      </c>
      <c r="B248" s="1" t="s">
        <v>1780</v>
      </c>
      <c r="C248" s="7" t="s">
        <v>55</v>
      </c>
      <c r="D248" s="1" t="s">
        <v>1782</v>
      </c>
      <c r="F248" s="1" t="s">
        <v>1441</v>
      </c>
    </row>
    <row r="249" spans="1:6" ht="12.75">
      <c r="A249" s="1" t="s">
        <v>1780</v>
      </c>
      <c r="B249" s="1" t="s">
        <v>1780</v>
      </c>
      <c r="C249" s="7" t="s">
        <v>58</v>
      </c>
      <c r="D249" s="1" t="s">
        <v>1783</v>
      </c>
      <c r="F249" s="1" t="s">
        <v>1441</v>
      </c>
    </row>
    <row r="250" spans="1:6" ht="12.75">
      <c r="A250" s="1" t="s">
        <v>1780</v>
      </c>
      <c r="B250" s="1" t="s">
        <v>1784</v>
      </c>
      <c r="C250" s="7" t="s">
        <v>67</v>
      </c>
      <c r="D250" s="1" t="s">
        <v>66</v>
      </c>
      <c r="F250" s="1" t="s">
        <v>1441</v>
      </c>
    </row>
    <row r="251" spans="1:6" ht="12.75">
      <c r="A251" s="1" t="s">
        <v>1795</v>
      </c>
      <c r="B251" s="1" t="s">
        <v>1785</v>
      </c>
      <c r="C251" s="7" t="s">
        <v>126</v>
      </c>
      <c r="D251" s="1" t="s">
        <v>125</v>
      </c>
      <c r="F251" s="1" t="s">
        <v>1441</v>
      </c>
    </row>
    <row r="252" spans="1:6" ht="12.75">
      <c r="A252" s="1" t="s">
        <v>1785</v>
      </c>
      <c r="B252" s="1" t="s">
        <v>1785</v>
      </c>
      <c r="C252" s="7" t="s">
        <v>128</v>
      </c>
      <c r="D252" s="1" t="s">
        <v>127</v>
      </c>
      <c r="F252" s="1" t="s">
        <v>1441</v>
      </c>
    </row>
    <row r="253" spans="1:6" ht="12.75">
      <c r="A253" s="1" t="s">
        <v>1785</v>
      </c>
      <c r="B253" s="1" t="s">
        <v>1785</v>
      </c>
      <c r="C253" s="7" t="s">
        <v>130</v>
      </c>
      <c r="D253" s="1" t="s">
        <v>129</v>
      </c>
      <c r="F253" s="1" t="s">
        <v>1441</v>
      </c>
    </row>
    <row r="254" spans="1:6" ht="12.75">
      <c r="A254" s="1" t="s">
        <v>1785</v>
      </c>
      <c r="B254" s="1" t="s">
        <v>1785</v>
      </c>
      <c r="C254" s="7" t="s">
        <v>132</v>
      </c>
      <c r="D254" s="1" t="s">
        <v>131</v>
      </c>
      <c r="F254" s="1" t="s">
        <v>1441</v>
      </c>
    </row>
    <row r="255" spans="1:6" ht="12.75">
      <c r="A255" s="1" t="s">
        <v>1785</v>
      </c>
      <c r="B255" s="1" t="s">
        <v>1785</v>
      </c>
      <c r="C255" s="7" t="s">
        <v>134</v>
      </c>
      <c r="D255" s="1" t="s">
        <v>133</v>
      </c>
      <c r="F255" s="1" t="s">
        <v>1441</v>
      </c>
    </row>
    <row r="256" spans="1:6" ht="12.75">
      <c r="A256" s="1" t="s">
        <v>1785</v>
      </c>
      <c r="B256" s="1" t="s">
        <v>1785</v>
      </c>
      <c r="C256" s="7" t="s">
        <v>136</v>
      </c>
      <c r="D256" s="1" t="s">
        <v>135</v>
      </c>
      <c r="F256" s="1" t="s">
        <v>1441</v>
      </c>
    </row>
    <row r="257" spans="1:6" ht="12.75">
      <c r="A257" s="1" t="s">
        <v>1785</v>
      </c>
      <c r="B257" s="1" t="s">
        <v>1795</v>
      </c>
      <c r="C257" s="7" t="s">
        <v>138</v>
      </c>
      <c r="D257" s="1" t="s">
        <v>137</v>
      </c>
      <c r="F257" s="1" t="s">
        <v>1441</v>
      </c>
    </row>
    <row r="259" ht="12.75">
      <c r="E259" s="54"/>
    </row>
    <row r="268" ht="12.75">
      <c r="A268" s="31"/>
    </row>
    <row r="269" ht="12.75">
      <c r="A269" s="31"/>
    </row>
    <row r="270" ht="12.75">
      <c r="A270" s="11"/>
    </row>
    <row r="271" ht="12.75">
      <c r="A271" s="1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Daley</dc:creator>
  <cp:keywords/>
  <dc:description/>
  <cp:lastModifiedBy/>
  <dcterms:created xsi:type="dcterms:W3CDTF">2015-01-12T07:29:31Z</dcterms:created>
  <dcterms:modified xsi:type="dcterms:W3CDTF">2016-06-09T23:59:44Z</dcterms:modified>
  <cp:category/>
  <cp:version/>
  <cp:contentType/>
  <cp:contentStatus/>
  <cp:revision>86</cp:revision>
</cp:coreProperties>
</file>